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1-2\"/>
    </mc:Choice>
  </mc:AlternateContent>
  <xr:revisionPtr revIDLastSave="0" documentId="13_ncr:1_{29C55DDF-D8AE-4F1E-818A-DD85B10614AB}" xr6:coauthVersionLast="47" xr6:coauthVersionMax="47" xr10:uidLastSave="{00000000-0000-0000-0000-000000000000}"/>
  <bookViews>
    <workbookView xWindow="285" yWindow="45" windowWidth="14340" windowHeight="14370" tabRatio="831" xr2:uid="{00000000-000D-0000-FFFF-FFFF00000000}"/>
  </bookViews>
  <sheets>
    <sheet name="Сводка затрат 2026-2029" sheetId="11" r:id="rId1"/>
    <sheet name="ССР 2026" sheetId="8" r:id="rId2"/>
    <sheet name="СЗ 2026" sheetId="4" r:id="rId3"/>
    <sheet name="ССР 2027" sheetId="9" r:id="rId4"/>
    <sheet name="СЗ 2027" sheetId="5" r:id="rId5"/>
    <sheet name="ССР 2029" sheetId="10" r:id="rId6"/>
    <sheet name="СЗ 2029" sheetId="6" r:id="rId7"/>
  </sheets>
  <externalReferences>
    <externalReference r:id="rId8"/>
  </externalReferences>
  <definedNames>
    <definedName name="_xlnm.Print_Titles" localSheetId="1">'ССР 2026'!$23:$23</definedName>
    <definedName name="_xlnm.Print_Titles" localSheetId="3">'ССР 2027'!$23:$23</definedName>
    <definedName name="_xlnm.Print_Titles" localSheetId="5">'ССР 2029'!$23:$23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4" l="1"/>
  <c r="K26" i="11"/>
  <c r="J19" i="11"/>
  <c r="I19" i="11"/>
  <c r="K24" i="11"/>
  <c r="J17" i="11"/>
  <c r="I17" i="11"/>
  <c r="K16" i="11"/>
  <c r="J23" i="11"/>
  <c r="I16" i="11"/>
  <c r="H16" i="11"/>
  <c r="K6" i="11"/>
  <c r="J6" i="11"/>
  <c r="I6" i="11"/>
  <c r="H6" i="11"/>
  <c r="H24" i="11"/>
  <c r="K18" i="11"/>
  <c r="J15" i="11"/>
  <c r="L12" i="11"/>
  <c r="L19" i="11" s="1"/>
  <c r="K25" i="11"/>
  <c r="J18" i="11"/>
  <c r="I25" i="11"/>
  <c r="H25" i="11"/>
  <c r="K22" i="11"/>
  <c r="I15" i="11"/>
  <c r="H15" i="11"/>
  <c r="D26" i="11"/>
  <c r="C6" i="6"/>
  <c r="C6" i="11" l="1"/>
  <c r="J26" i="11"/>
  <c r="K17" i="11"/>
  <c r="J24" i="11"/>
  <c r="I24" i="11"/>
  <c r="L10" i="11"/>
  <c r="L17" i="11" s="1"/>
  <c r="H17" i="11"/>
  <c r="J13" i="11"/>
  <c r="I23" i="11"/>
  <c r="L6" i="11"/>
  <c r="L8" i="11"/>
  <c r="K13" i="11"/>
  <c r="H22" i="11"/>
  <c r="K23" i="11"/>
  <c r="K27" i="11" s="1"/>
  <c r="K29" i="11" s="1"/>
  <c r="H26" i="11"/>
  <c r="L9" i="11"/>
  <c r="L16" i="11" s="1"/>
  <c r="H13" i="11"/>
  <c r="K15" i="11"/>
  <c r="J16" i="11"/>
  <c r="J20" i="11" s="1"/>
  <c r="J28" i="11" s="1"/>
  <c r="H18" i="11"/>
  <c r="K19" i="11"/>
  <c r="I22" i="11"/>
  <c r="H23" i="11"/>
  <c r="L23" i="11" s="1"/>
  <c r="J25" i="11"/>
  <c r="L25" i="11" s="1"/>
  <c r="I26" i="11"/>
  <c r="L5" i="11"/>
  <c r="I13" i="11"/>
  <c r="I18" i="11"/>
  <c r="I20" i="11" s="1"/>
  <c r="I28" i="11" s="1"/>
  <c r="H19" i="11"/>
  <c r="J22" i="11"/>
  <c r="L11" i="11"/>
  <c r="L18" i="11" s="1"/>
  <c r="L24" i="11" l="1"/>
  <c r="H20" i="11"/>
  <c r="H28" i="11" s="1"/>
  <c r="L26" i="11"/>
  <c r="L15" i="11"/>
  <c r="L20" i="11" s="1"/>
  <c r="L28" i="11" s="1"/>
  <c r="L13" i="11"/>
  <c r="J27" i="11"/>
  <c r="J29" i="11" s="1"/>
  <c r="I27" i="11"/>
  <c r="I29" i="11" s="1"/>
  <c r="K20" i="11"/>
  <c r="K28" i="11" s="1"/>
  <c r="L22" i="11"/>
  <c r="H27" i="11"/>
  <c r="H29" i="11" s="1"/>
  <c r="C6" i="5"/>
  <c r="L29" i="11" l="1"/>
  <c r="L27" i="11"/>
  <c r="C6" i="4" l="1"/>
</calcChain>
</file>

<file path=xl/sharedStrings.xml><?xml version="1.0" encoding="utf-8"?>
<sst xmlns="http://schemas.openxmlformats.org/spreadsheetml/2006/main" count="431" uniqueCount="145">
  <si>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</si>
  <si>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</si>
  <si>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</si>
  <si>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</si>
  <si>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</si>
  <si>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</si>
  <si>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</si>
  <si>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</si>
  <si>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</si>
  <si>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</si>
  <si>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</si>
  <si>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</si>
  <si>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</si>
  <si>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</si>
  <si>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</si>
  <si>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Строительство электрических сетей в п. Лесогорск Чунского района, по ул. Чунская, ул.Почтовая, ул.Лермонтова, ул.Ольховая, ул.Островского (ВЛЗ - 0,7км, ВЛИ - 2,74км, ТП - 2шт (1*0,4МВА, 1*0,16МВА): 0,56МВА/3,44км)</t>
  </si>
  <si>
    <t>Сводка затрат в сумме в прогнозном уровне цен 2029 с НДС (тыс. руб.)</t>
  </si>
  <si>
    <t>АО "БЭСК"</t>
  </si>
  <si>
    <t>Сводка затрат в сумме в прогнозном уровне цен 2026 с НДС (тыс. руб.)</t>
  </si>
  <si>
    <t>О_2.1.11-2 Строительство электрических сетей в п. Лесогорск Чунского района, по ул. Чунская, ул.Почтовая, ул.Лермонтова, ул.Ольховая, ул.Островского (ВЛЗ - 0,7км, ВЛИ - 2,74км, ТП - 2шт (1*0,4МВА, 1*0,16МВА): 0,56МВА/3,44км)</t>
  </si>
  <si>
    <t>Форма № 1</t>
  </si>
  <si>
    <t xml:space="preserve"> </t>
  </si>
  <si>
    <t/>
  </si>
  <si>
    <t>(наименование организации)</t>
  </si>
  <si>
    <t>"Утвержден" "___"______________________2025г</t>
  </si>
  <si>
    <t>Сводный сметный расчет в сумме   8 276,522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</si>
  <si>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</si>
  <si>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</si>
  <si>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ССРСС-О_2.1.11-2</t>
  </si>
  <si>
    <t>Составлен(а) в базисном (текущем) уровне цен  2 кв 2024 г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</si>
  <si>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</si>
  <si>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</si>
  <si>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</si>
  <si>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</si>
  <si>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</si>
  <si>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</si>
  <si>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</si>
  <si>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</si>
  <si>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</si>
  <si>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</si>
  <si>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ОС-01-02</t>
  </si>
  <si>
    <t>Объектная смета О_2.1.11-2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</si>
  <si>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</si>
  <si>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</si>
  <si>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</si>
  <si>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</si>
  <si>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</si>
  <si>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</si>
  <si>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2</t>
  </si>
  <si>
    <t>Пуско-наладочныеработы КТПН 250 кВА</t>
  </si>
  <si>
    <t>3</t>
  </si>
  <si>
    <t>Пуско-наладочныеработы КТПН 400 кВА</t>
  </si>
  <si>
    <t>4</t>
  </si>
  <si>
    <t>Пуско-наладочныеработы КТПН 630 кВА</t>
  </si>
  <si>
    <t>5</t>
  </si>
  <si>
    <t>Пуско-наладочныеработы ВЛ-6(10) кВ</t>
  </si>
  <si>
    <t>6</t>
  </si>
  <si>
    <t>Пуско-наладочныеработы КЛ 6(10) Кв</t>
  </si>
  <si>
    <t>7</t>
  </si>
  <si>
    <t>Пуско-наладочныеработы КЛ 0,4 Кв</t>
  </si>
  <si>
    <t>8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</si>
  <si>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</si>
  <si>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</si>
  <si>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</si>
  <si>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</si>
  <si>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9</t>
  </si>
  <si>
    <t>Проектные работыКТПН 250 кВА</t>
  </si>
  <si>
    <t>10</t>
  </si>
  <si>
    <t>Проектные работыКТПН 400 кВА</t>
  </si>
  <si>
    <t>11</t>
  </si>
  <si>
    <t>Проектные работы КЛ 6(10) Кв</t>
  </si>
  <si>
    <t>12</t>
  </si>
  <si>
    <t>Проектные работы КЛ 0,4 Кв</t>
  </si>
  <si>
    <t>13</t>
  </si>
  <si>
    <t>Проектные работы ВЛ-6(10) кВ</t>
  </si>
  <si>
    <t>14</t>
  </si>
  <si>
    <t>Проектные работы</t>
  </si>
  <si>
    <t>Итого по Главе 12.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</si>
  <si>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</si>
  <si>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</si>
  <si>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</si>
  <si>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</si>
  <si>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15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</si>
  <si>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</si>
  <si>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</si>
  <si>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</si>
  <si>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</si>
  <si>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Сводный сметный расчет в сумме   9 214,233 тыс. руб.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</si>
  <si>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</si>
  <si>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</si>
  <si>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</si>
  <si>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</si>
  <si>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</si>
  <si>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>[должность, подпись (инициалы, фамилия)]</t>
  </si>
  <si>
    <t>Сводный сметный расчет в сумме   6 390,097 тыс. руб.</t>
  </si>
  <si>
    <t>Составлен(а) в базисном (текущем) уровне цен  4 кв 2024 г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</si>
  <si>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</si>
  <si>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</si>
  <si>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</si>
  <si>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</si>
  <si>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</si>
  <si>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</si>
  <si>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</si>
  <si>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</si>
  <si>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</si>
  <si>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</si>
  <si>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</si>
  <si>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</si>
  <si>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</si>
  <si>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</si>
  <si>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</si>
  <si>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</si>
  <si>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</si>
  <si>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</si>
  <si>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</si>
  <si>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</si>
  <si>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</si>
  <si>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</si>
  <si>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</si>
  <si>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</si>
  <si>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</si>
  <si>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</si>
  <si>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</si>
  <si>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</si>
  <si>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Сводка затрат в сумме в прогнозном уровне цен 2027г с НДС (тыс. руб.)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</si>
  <si>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</si>
  <si>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</si>
  <si>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</si>
  <si>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</si>
  <si>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</si>
  <si>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</si>
  <si>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</si>
  <si>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</si>
  <si>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</si>
  <si>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</si>
  <si>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</si>
  <si>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</si>
  <si>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</si>
  <si>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</si>
  <si>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</si>
  <si>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</si>
  <si>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</si>
  <si>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</si>
  <si>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с НДС (тыс. руб.)</t>
  </si>
  <si>
    <t>О_2.1.11-2  Строительство электрических сетей в п. Лесогорск Чунского района, по ул. Чунская, ул.Почтовая, ул.Лермонтова, ул.Ольховая, ул.Островского (ВЛЗ - 0,7км, ВЛИ - 2,74км, ТП - 2шт (1*0,4МВА, 1*0,16МВА): 0,56МВА/3,44км)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</si>
</sst>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0.000"/>
    <numFmt numFmtId="170" formatCode="0.0"/>
    <numFmt numFmtId="171" formatCode="#,##0.0"/>
    <numFmt numFmtId="172" formatCode="#,##0.0000000"/>
    <numFmt numFmtId="173" formatCode="#,##0.0000"/>
  </numFmts>
  <fonts count="31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1" applyFont="1" applyAlignment="1">
      <alignment horizontal="right" vertical="top"/>
    </xf>
    <xf numFmtId="0" fontId="3" fillId="0" borderId="0" xfId="2"/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2" xfId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2" fontId="3" fillId="0" borderId="0" xfId="2" applyNumberFormat="1"/>
    <xf numFmtId="0" fontId="3" fillId="0" borderId="3" xfId="1" applyBorder="1" applyAlignment="1">
      <alignment horizontal="center" vertical="center" wrapText="1"/>
    </xf>
    <xf numFmtId="2" fontId="13" fillId="0" borderId="0" xfId="6" applyNumberFormat="1" applyFont="1" applyAlignment="1">
      <alignment horizontal="center" vertical="center"/>
    </xf>
    <xf numFmtId="0" fontId="14" fillId="0" borderId="3" xfId="1" applyFont="1" applyBorder="1" applyAlignment="1">
      <alignment horizontal="left" vertical="center" wrapText="1"/>
    </xf>
    <xf numFmtId="0" fontId="3" fillId="0" borderId="4" xfId="1" applyBorder="1" applyAlignment="1">
      <alignment horizontal="center" vertical="center" wrapText="1"/>
    </xf>
    <xf numFmtId="0" fontId="3" fillId="0" borderId="5" xfId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64" fontId="16" fillId="0" borderId="0" xfId="1" applyNumberFormat="1" applyFont="1" applyAlignment="1">
      <alignment horizontal="left" vertical="center"/>
    </xf>
    <xf numFmtId="166" fontId="3" fillId="0" borderId="0" xfId="2" applyNumberFormat="1"/>
    <xf numFmtId="167" fontId="3" fillId="0" borderId="0" xfId="2" applyNumberFormat="1"/>
    <xf numFmtId="0" fontId="17" fillId="0" borderId="0" xfId="2" applyFont="1"/>
    <xf numFmtId="165" fontId="14" fillId="0" borderId="5" xfId="8" applyNumberFormat="1" applyFont="1" applyFill="1" applyBorder="1" applyAlignment="1">
      <alignment vertical="center" wrapText="1"/>
    </xf>
    <xf numFmtId="43" fontId="14" fillId="0" borderId="5" xfId="8" applyFont="1" applyFill="1" applyBorder="1" applyAlignment="1">
      <alignment horizontal="center" vertical="center" wrapText="1"/>
    </xf>
    <xf numFmtId="43" fontId="14" fillId="0" borderId="5" xfId="8" applyFont="1" applyFill="1" applyBorder="1" applyAlignment="1">
      <alignment vertical="center" wrapText="1"/>
    </xf>
    <xf numFmtId="43" fontId="14" fillId="0" borderId="6" xfId="8" applyFont="1" applyFill="1" applyBorder="1" applyAlignment="1">
      <alignment vertical="center" wrapText="1"/>
    </xf>
    <xf numFmtId="0" fontId="18" fillId="0" borderId="0" xfId="0" applyFont="1" applyAlignment="1">
      <alignment horizontal="right"/>
    </xf>
    <xf numFmtId="49" fontId="18" fillId="0" borderId="0" xfId="0" applyNumberFormat="1" applyFont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8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20" fillId="0" borderId="0" xfId="0" applyNumberFormat="1" applyFont="1"/>
    <xf numFmtId="49" fontId="21" fillId="0" borderId="0" xfId="0" applyNumberFormat="1" applyFont="1"/>
    <xf numFmtId="49" fontId="22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wrapText="1"/>
    </xf>
    <xf numFmtId="49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/>
    </xf>
    <xf numFmtId="0" fontId="19" fillId="0" borderId="0" xfId="0" applyFont="1"/>
    <xf numFmtId="49" fontId="20" fillId="0" borderId="0" xfId="0" applyNumberFormat="1" applyFont="1" applyAlignment="1">
      <alignment horizontal="left"/>
    </xf>
    <xf numFmtId="49" fontId="21" fillId="0" borderId="10" xfId="0" applyNumberFormat="1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4" fillId="0" borderId="0" xfId="0" applyFont="1" applyAlignment="1">
      <alignment wrapText="1"/>
    </xf>
    <xf numFmtId="49" fontId="21" fillId="0" borderId="10" xfId="0" applyNumberFormat="1" applyFont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168" fontId="21" fillId="0" borderId="10" xfId="0" applyNumberFormat="1" applyFont="1" applyBorder="1" applyAlignment="1">
      <alignment horizontal="right" vertical="top" wrapText="1"/>
    </xf>
    <xf numFmtId="0" fontId="21" fillId="0" borderId="10" xfId="0" applyFont="1" applyBorder="1" applyAlignment="1">
      <alignment horizontal="right" vertical="top" wrapText="1"/>
    </xf>
    <xf numFmtId="49" fontId="25" fillId="0" borderId="10" xfId="0" applyNumberFormat="1" applyFont="1" applyBorder="1"/>
    <xf numFmtId="168" fontId="25" fillId="0" borderId="10" xfId="0" applyNumberFormat="1" applyFont="1" applyBorder="1" applyAlignment="1">
      <alignment horizontal="right" vertical="top" wrapText="1"/>
    </xf>
    <xf numFmtId="0" fontId="25" fillId="0" borderId="10" xfId="0" applyFont="1" applyBorder="1" applyAlignment="1">
      <alignment horizontal="right" vertical="top" wrapText="1"/>
    </xf>
    <xf numFmtId="0" fontId="25" fillId="0" borderId="10" xfId="0" applyFont="1" applyBorder="1" applyAlignment="1">
      <alignment horizontal="right" vertical="top"/>
    </xf>
    <xf numFmtId="168" fontId="25" fillId="0" borderId="10" xfId="0" applyNumberFormat="1" applyFont="1" applyBorder="1" applyAlignment="1">
      <alignment horizontal="right" vertical="top"/>
    </xf>
    <xf numFmtId="0" fontId="25" fillId="0" borderId="0" xfId="0" applyFont="1" applyAlignment="1">
      <alignment wrapText="1"/>
    </xf>
    <xf numFmtId="0" fontId="20" fillId="0" borderId="0" xfId="0" applyFont="1" applyAlignment="1">
      <alignment wrapText="1"/>
    </xf>
    <xf numFmtId="169" fontId="21" fillId="0" borderId="10" xfId="0" applyNumberFormat="1" applyFont="1" applyBorder="1" applyAlignment="1">
      <alignment horizontal="right" vertical="top" wrapText="1"/>
    </xf>
    <xf numFmtId="169" fontId="25" fillId="0" borderId="10" xfId="0" applyNumberFormat="1" applyFont="1" applyBorder="1" applyAlignment="1">
      <alignment horizontal="right" vertical="top"/>
    </xf>
    <xf numFmtId="170" fontId="21" fillId="0" borderId="10" xfId="0" applyNumberFormat="1" applyFont="1" applyBorder="1" applyAlignment="1">
      <alignment horizontal="right" vertical="top" wrapText="1"/>
    </xf>
    <xf numFmtId="170" fontId="25" fillId="0" borderId="10" xfId="0" applyNumberFormat="1" applyFont="1" applyBorder="1" applyAlignment="1">
      <alignment horizontal="right" vertical="top"/>
    </xf>
    <xf numFmtId="4" fontId="21" fillId="0" borderId="10" xfId="0" applyNumberFormat="1" applyFont="1" applyBorder="1" applyAlignment="1">
      <alignment horizontal="right" vertical="top" wrapText="1"/>
    </xf>
    <xf numFmtId="4" fontId="25" fillId="0" borderId="10" xfId="0" applyNumberFormat="1" applyFont="1" applyBorder="1" applyAlignment="1">
      <alignment horizontal="right" vertical="top"/>
    </xf>
    <xf numFmtId="4" fontId="25" fillId="0" borderId="10" xfId="0" applyNumberFormat="1" applyFont="1" applyBorder="1" applyAlignment="1">
      <alignment horizontal="right" vertical="top" wrapText="1"/>
    </xf>
    <xf numFmtId="0" fontId="21" fillId="0" borderId="0" xfId="0" applyFont="1"/>
    <xf numFmtId="0" fontId="21" fillId="0" borderId="0" xfId="0" applyFont="1" applyAlignment="1">
      <alignment wrapText="1"/>
    </xf>
    <xf numFmtId="2" fontId="21" fillId="0" borderId="10" xfId="0" applyNumberFormat="1" applyFont="1" applyBorder="1" applyAlignment="1">
      <alignment horizontal="right" vertical="top" wrapText="1"/>
    </xf>
    <xf numFmtId="2" fontId="25" fillId="0" borderId="10" xfId="0" applyNumberFormat="1" applyFont="1" applyBorder="1" applyAlignment="1">
      <alignment horizontal="right" vertical="top"/>
    </xf>
    <xf numFmtId="49" fontId="18" fillId="0" borderId="0" xfId="0" applyNumberFormat="1" applyFont="1" applyAlignment="1">
      <alignment horizontal="left" vertical="top"/>
    </xf>
    <xf numFmtId="0" fontId="18" fillId="0" borderId="7" xfId="0" applyFont="1" applyBorder="1" applyAlignment="1">
      <alignment horizontal="left" vertical="top"/>
    </xf>
    <xf numFmtId="0" fontId="19" fillId="0" borderId="8" xfId="0" applyFont="1" applyBorder="1"/>
    <xf numFmtId="0" fontId="18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169" fontId="25" fillId="0" borderId="10" xfId="0" applyNumberFormat="1" applyFont="1" applyBorder="1" applyAlignment="1">
      <alignment horizontal="right" vertical="top" wrapText="1"/>
    </xf>
    <xf numFmtId="0" fontId="27" fillId="0" borderId="10" xfId="3" applyFont="1" applyBorder="1" applyAlignment="1">
      <alignment horizontal="center" vertical="center" wrapText="1"/>
    </xf>
    <xf numFmtId="0" fontId="27" fillId="0" borderId="10" xfId="4" applyFont="1" applyBorder="1" applyAlignment="1">
      <alignment horizontal="center" wrapText="1"/>
    </xf>
    <xf numFmtId="49" fontId="28" fillId="2" borderId="10" xfId="3" applyNumberFormat="1" applyFont="1" applyFill="1" applyBorder="1" applyAlignment="1">
      <alignment horizontal="center" vertical="center" wrapText="1"/>
    </xf>
    <xf numFmtId="4" fontId="28" fillId="2" borderId="10" xfId="3" applyNumberFormat="1" applyFont="1" applyFill="1" applyBorder="1" applyAlignment="1">
      <alignment horizontal="right" vertical="center" wrapText="1"/>
    </xf>
    <xf numFmtId="49" fontId="27" fillId="0" borderId="10" xfId="3" applyNumberFormat="1" applyFont="1" applyBorder="1" applyAlignment="1">
      <alignment horizontal="center" vertical="center" wrapText="1"/>
    </xf>
    <xf numFmtId="168" fontId="27" fillId="0" borderId="10" xfId="3" applyNumberFormat="1" applyFont="1" applyBorder="1" applyAlignment="1">
      <alignment horizontal="right" vertical="center" wrapText="1"/>
    </xf>
    <xf numFmtId="4" fontId="27" fillId="0" borderId="10" xfId="3" applyNumberFormat="1" applyFont="1" applyBorder="1" applyAlignment="1">
      <alignment horizontal="right" vertical="center" wrapText="1"/>
    </xf>
    <xf numFmtId="4" fontId="27" fillId="0" borderId="10" xfId="3" applyNumberFormat="1" applyFont="1" applyBorder="1" applyAlignment="1">
      <alignment horizontal="center" vertical="center" wrapText="1"/>
    </xf>
    <xf numFmtId="4" fontId="28" fillId="2" borderId="10" xfId="3" applyNumberFormat="1" applyFont="1" applyFill="1" applyBorder="1" applyAlignment="1">
      <alignment horizontal="center" vertical="center" wrapText="1"/>
    </xf>
    <xf numFmtId="2" fontId="29" fillId="0" borderId="10" xfId="0" applyNumberFormat="1" applyFont="1" applyBorder="1" applyAlignment="1">
      <alignment horizontal="center" vertical="center" wrapText="1"/>
    </xf>
    <xf numFmtId="1" fontId="29" fillId="0" borderId="10" xfId="0" applyNumberFormat="1" applyFont="1" applyBorder="1" applyAlignment="1">
      <alignment horizontal="center" vertical="center" wrapText="1"/>
    </xf>
    <xf numFmtId="4" fontId="30" fillId="0" borderId="10" xfId="3" applyNumberFormat="1" applyFont="1" applyBorder="1" applyAlignment="1">
      <alignment horizontal="right" vertical="center" wrapText="1"/>
    </xf>
    <xf numFmtId="171" fontId="27" fillId="0" borderId="10" xfId="3" applyNumberFormat="1" applyFont="1" applyBorder="1" applyAlignment="1">
      <alignment horizontal="center" vertical="center" wrapText="1"/>
    </xf>
    <xf numFmtId="49" fontId="30" fillId="0" borderId="10" xfId="3" applyNumberFormat="1" applyFont="1" applyBorder="1" applyAlignment="1">
      <alignment horizontal="center" vertical="center" wrapText="1"/>
    </xf>
    <xf numFmtId="172" fontId="27" fillId="0" borderId="10" xfId="3" applyNumberFormat="1" applyFont="1" applyBorder="1" applyAlignment="1">
      <alignment horizontal="center" vertical="center" wrapText="1"/>
    </xf>
    <xf numFmtId="49" fontId="27" fillId="3" borderId="10" xfId="3" applyNumberFormat="1" applyFont="1" applyFill="1" applyBorder="1" applyAlignment="1">
      <alignment horizontal="center" vertical="center" wrapText="1"/>
    </xf>
    <xf numFmtId="4" fontId="27" fillId="3" borderId="10" xfId="3" applyNumberFormat="1" applyFont="1" applyFill="1" applyBorder="1" applyAlignment="1">
      <alignment horizontal="right" vertical="center" wrapText="1"/>
    </xf>
    <xf numFmtId="169" fontId="29" fillId="0" borderId="10" xfId="0" applyNumberFormat="1" applyFont="1" applyBorder="1" applyAlignment="1">
      <alignment horizontal="center" vertical="center" wrapText="1"/>
    </xf>
    <xf numFmtId="173" fontId="27" fillId="0" borderId="10" xfId="3" applyNumberFormat="1" applyFont="1" applyBorder="1" applyAlignment="1">
      <alignment horizontal="right" vertical="center" wrapText="1"/>
    </xf>
    <xf numFmtId="0" fontId="27" fillId="0" borderId="0" xfId="2" applyFont="1"/>
    <xf numFmtId="0" fontId="27" fillId="0" borderId="9" xfId="3" applyFont="1" applyBorder="1" applyAlignment="1">
      <alignment horizontal="center" vertical="center" wrapText="1"/>
    </xf>
    <xf numFmtId="0" fontId="27" fillId="0" borderId="13" xfId="3" applyFont="1" applyBorder="1" applyAlignment="1">
      <alignment horizontal="center" vertical="center" wrapText="1"/>
    </xf>
    <xf numFmtId="49" fontId="27" fillId="0" borderId="12" xfId="3" applyNumberFormat="1" applyFont="1" applyBorder="1" applyAlignment="1">
      <alignment horizontal="center" vertical="center" wrapText="1"/>
    </xf>
    <xf numFmtId="49" fontId="27" fillId="0" borderId="18" xfId="3" applyNumberFormat="1" applyFont="1" applyBorder="1" applyAlignment="1">
      <alignment horizontal="center" vertical="center" wrapText="1"/>
    </xf>
    <xf numFmtId="49" fontId="27" fillId="0" borderId="14" xfId="3" applyNumberFormat="1" applyFont="1" applyBorder="1" applyAlignment="1">
      <alignment horizontal="center" vertical="center" wrapText="1"/>
    </xf>
    <xf numFmtId="49" fontId="27" fillId="0" borderId="19" xfId="3" applyNumberFormat="1" applyFont="1" applyBorder="1" applyAlignment="1">
      <alignment horizontal="center" vertical="center" wrapText="1"/>
    </xf>
    <xf numFmtId="0" fontId="27" fillId="0" borderId="15" xfId="3" applyFont="1" applyBorder="1" applyAlignment="1">
      <alignment horizontal="left" vertical="center" wrapText="1"/>
    </xf>
    <xf numFmtId="0" fontId="27" fillId="0" borderId="17" xfId="3" applyFont="1" applyBorder="1" applyAlignment="1">
      <alignment horizontal="left" vertical="center" wrapText="1"/>
    </xf>
    <xf numFmtId="0" fontId="28" fillId="2" borderId="15" xfId="3" applyFont="1" applyFill="1" applyBorder="1" applyAlignment="1">
      <alignment horizontal="left" vertical="center" wrapText="1"/>
    </xf>
    <xf numFmtId="0" fontId="28" fillId="2" borderId="16" xfId="3" applyFont="1" applyFill="1" applyBorder="1" applyAlignment="1">
      <alignment horizontal="left" vertical="center" wrapText="1"/>
    </xf>
    <xf numFmtId="0" fontId="28" fillId="2" borderId="17" xfId="3" applyFont="1" applyFill="1" applyBorder="1" applyAlignment="1">
      <alignment horizontal="left" vertical="center" wrapText="1"/>
    </xf>
    <xf numFmtId="0" fontId="27" fillId="0" borderId="15" xfId="3" applyFont="1" applyBorder="1" applyAlignment="1">
      <alignment horizontal="center" vertical="center" wrapText="1"/>
    </xf>
    <xf numFmtId="0" fontId="27" fillId="0" borderId="16" xfId="3" applyFont="1" applyBorder="1" applyAlignment="1">
      <alignment horizontal="center" vertical="center" wrapText="1"/>
    </xf>
    <xf numFmtId="0" fontId="27" fillId="0" borderId="17" xfId="3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0" fontId="27" fillId="3" borderId="10" xfId="3" applyFont="1" applyFill="1" applyBorder="1" applyAlignment="1">
      <alignment horizontal="left" vertical="center" wrapText="1"/>
    </xf>
    <xf numFmtId="0" fontId="27" fillId="0" borderId="15" xfId="4" applyFont="1" applyBorder="1" applyAlignment="1">
      <alignment horizontal="center" wrapText="1"/>
    </xf>
    <xf numFmtId="0" fontId="27" fillId="0" borderId="17" xfId="4" applyFont="1" applyBorder="1" applyAlignment="1">
      <alignment horizontal="center" wrapText="1"/>
    </xf>
    <xf numFmtId="0" fontId="30" fillId="0" borderId="15" xfId="3" applyFont="1" applyBorder="1" applyAlignment="1">
      <alignment horizontal="left" vertical="center" wrapText="1"/>
    </xf>
    <xf numFmtId="0" fontId="30" fillId="0" borderId="17" xfId="3" applyFont="1" applyBorder="1" applyAlignment="1">
      <alignment horizontal="left" vertical="center" wrapText="1"/>
    </xf>
    <xf numFmtId="0" fontId="27" fillId="0" borderId="10" xfId="3" applyFont="1" applyBorder="1" applyAlignment="1">
      <alignment horizontal="left" vertical="center" wrapText="1"/>
    </xf>
    <xf numFmtId="0" fontId="30" fillId="0" borderId="10" xfId="3" applyFont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18" fillId="0" borderId="7" xfId="0" applyFont="1" applyBorder="1" applyAlignment="1">
      <alignment horizontal="left" wrapText="1"/>
    </xf>
    <xf numFmtId="0" fontId="19" fillId="0" borderId="8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8" xfId="0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49" fontId="21" fillId="0" borderId="9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right" vertical="top" wrapText="1"/>
    </xf>
    <xf numFmtId="0" fontId="25" fillId="0" borderId="17" xfId="0" applyFont="1" applyBorder="1" applyAlignment="1">
      <alignment horizontal="right" vertical="top" wrapText="1"/>
    </xf>
    <xf numFmtId="0" fontId="20" fillId="0" borderId="15" xfId="0" applyFont="1" applyBorder="1" applyAlignment="1">
      <alignment horizontal="right" vertical="top" wrapText="1"/>
    </xf>
    <xf numFmtId="0" fontId="20" fillId="0" borderId="17" xfId="0" applyFont="1" applyBorder="1" applyAlignment="1">
      <alignment horizontal="right" vertical="top" wrapText="1"/>
    </xf>
    <xf numFmtId="0" fontId="8" fillId="0" borderId="0" xfId="1" applyFont="1" applyAlignment="1">
      <alignment horizontal="center" vertical="center" wrapText="1"/>
    </xf>
  </cellXfs>
  <cellStyles count="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8" xr:uid="{07FC7290-8AFB-49C1-AAAA-2954AEA6FB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EFCB-285B-4F5F-84D2-3CBA8B0ADC06}">
  <dimension ref="A1:M54"/>
  <sheetViews>
    <sheetView tabSelected="1" zoomScale="82" zoomScaleNormal="82" workbookViewId="0">
      <selection activeCell="C10" sqref="C10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6.5703125" style="2" customWidth="1"/>
    <col min="5" max="5" width="10.7109375" style="91" customWidth="1"/>
    <col min="6" max="6" width="15.85546875" style="2" customWidth="1"/>
    <col min="7" max="7" width="30.42578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92" t="s">
        <v>96</v>
      </c>
      <c r="F1" s="94" t="s">
        <v>97</v>
      </c>
      <c r="G1" s="95"/>
      <c r="H1" s="103" t="s">
        <v>98</v>
      </c>
      <c r="I1" s="104"/>
      <c r="J1" s="104"/>
      <c r="K1" s="105"/>
      <c r="L1" s="92" t="s">
        <v>33</v>
      </c>
      <c r="M1" s="92" t="s">
        <v>99</v>
      </c>
    </row>
    <row r="2" spans="1:13" ht="45" x14ac:dyDescent="0.2">
      <c r="A2" s="3"/>
      <c r="B2" s="3" t="s">
        <v>0</v>
      </c>
      <c r="C2" s="16" t="s">
        <v>17</v>
      </c>
      <c r="E2" s="93"/>
      <c r="F2" s="96"/>
      <c r="G2" s="97"/>
      <c r="H2" s="72" t="s">
        <v>100</v>
      </c>
      <c r="I2" s="72" t="s">
        <v>101</v>
      </c>
      <c r="J2" s="72" t="s">
        <v>102</v>
      </c>
      <c r="K2" s="72" t="s">
        <v>103</v>
      </c>
      <c r="L2" s="93"/>
      <c r="M2" s="93"/>
    </row>
    <row r="3" spans="1:13" x14ac:dyDescent="0.25">
      <c r="A3" s="4"/>
      <c r="B3" s="4"/>
      <c r="C3" s="4"/>
      <c r="E3" s="73">
        <v>1</v>
      </c>
      <c r="F3" s="111">
        <v>2</v>
      </c>
      <c r="G3" s="112"/>
      <c r="H3" s="73">
        <v>3</v>
      </c>
      <c r="I3" s="73">
        <v>4</v>
      </c>
      <c r="J3" s="73">
        <v>5</v>
      </c>
      <c r="K3" s="73">
        <v>6</v>
      </c>
      <c r="L3" s="73">
        <v>7</v>
      </c>
      <c r="M3" s="73">
        <v>8</v>
      </c>
    </row>
    <row r="4" spans="1:13" x14ac:dyDescent="0.2">
      <c r="A4" s="3"/>
      <c r="B4" s="3"/>
      <c r="C4" s="3"/>
      <c r="E4" s="74" t="s">
        <v>104</v>
      </c>
      <c r="F4" s="100" t="s">
        <v>105</v>
      </c>
      <c r="G4" s="102"/>
      <c r="H4" s="75"/>
      <c r="I4" s="75"/>
      <c r="J4" s="75"/>
      <c r="K4" s="75"/>
      <c r="L4" s="75"/>
      <c r="M4" s="75"/>
    </row>
    <row r="5" spans="1:13" x14ac:dyDescent="0.2">
      <c r="A5" s="3"/>
      <c r="B5" s="3"/>
      <c r="C5" s="3"/>
      <c r="E5" s="76" t="s">
        <v>106</v>
      </c>
      <c r="F5" s="98" t="s">
        <v>107</v>
      </c>
      <c r="G5" s="99"/>
      <c r="H5" s="77">
        <v>40.620000000000005</v>
      </c>
      <c r="I5" s="78">
        <v>17523.106</v>
      </c>
      <c r="J5" s="78">
        <v>2250.7160000000003</v>
      </c>
      <c r="K5" s="77">
        <v>86.269000000000005</v>
      </c>
      <c r="L5" s="77">
        <f>SUM(H5:K5)</f>
        <v>19900.710999999999</v>
      </c>
      <c r="M5" s="79" t="s">
        <v>108</v>
      </c>
    </row>
    <row r="6" spans="1:13" ht="25.5" x14ac:dyDescent="0.2">
      <c r="A6" s="3"/>
      <c r="B6" s="5" t="s">
        <v>143</v>
      </c>
      <c r="C6" s="17">
        <f>C26</f>
        <v>28568.404433803531</v>
      </c>
      <c r="E6" s="76" t="s">
        <v>109</v>
      </c>
      <c r="F6" s="98" t="s">
        <v>110</v>
      </c>
      <c r="G6" s="99"/>
      <c r="H6" s="78">
        <f>H5*1.2</f>
        <v>48.744000000000007</v>
      </c>
      <c r="I6" s="78">
        <f t="shared" ref="I6:K6" si="0">I5*1.2</f>
        <v>21027.727199999998</v>
      </c>
      <c r="J6" s="78">
        <f t="shared" si="0"/>
        <v>2700.8592000000003</v>
      </c>
      <c r="K6" s="78">
        <f t="shared" si="0"/>
        <v>103.5228</v>
      </c>
      <c r="L6" s="78">
        <f>SUM(H6:K6)</f>
        <v>23880.853199999994</v>
      </c>
      <c r="M6" s="79" t="s">
        <v>108</v>
      </c>
    </row>
    <row r="7" spans="1:13" x14ac:dyDescent="0.2">
      <c r="A7" s="3"/>
      <c r="B7" s="3"/>
      <c r="C7" s="3"/>
      <c r="E7" s="74" t="s">
        <v>125</v>
      </c>
      <c r="F7" s="100" t="s">
        <v>111</v>
      </c>
      <c r="G7" s="101"/>
      <c r="H7" s="101"/>
      <c r="I7" s="102"/>
      <c r="J7" s="75"/>
      <c r="K7" s="75"/>
      <c r="L7" s="75"/>
      <c r="M7" s="80"/>
    </row>
    <row r="8" spans="1:13" ht="18.75" x14ac:dyDescent="0.2">
      <c r="A8" s="4"/>
      <c r="B8" s="4"/>
      <c r="C8" s="4"/>
      <c r="E8" s="76" t="s">
        <v>126</v>
      </c>
      <c r="F8" s="98" t="s">
        <v>112</v>
      </c>
      <c r="G8" s="99"/>
      <c r="H8" s="78"/>
      <c r="I8" s="78"/>
      <c r="J8" s="78"/>
      <c r="K8" s="78"/>
      <c r="L8" s="81">
        <f>SUM(H8:K8)</f>
        <v>0</v>
      </c>
      <c r="M8" s="79" t="s">
        <v>108</v>
      </c>
    </row>
    <row r="9" spans="1:13" ht="18.75" x14ac:dyDescent="0.2">
      <c r="A9" s="3"/>
      <c r="B9" s="3"/>
      <c r="C9" s="3"/>
      <c r="E9" s="76" t="s">
        <v>127</v>
      </c>
      <c r="F9" s="98" t="s">
        <v>113</v>
      </c>
      <c r="G9" s="99"/>
      <c r="H9" s="78">
        <v>21.3</v>
      </c>
      <c r="I9" s="78">
        <v>6861.2169999999996</v>
      </c>
      <c r="J9" s="78">
        <v>0</v>
      </c>
      <c r="K9" s="78">
        <v>14.585000000000001</v>
      </c>
      <c r="L9" s="89">
        <f>SUM(H9:K9)</f>
        <v>6897.1019999999999</v>
      </c>
      <c r="M9" s="79" t="s">
        <v>108</v>
      </c>
    </row>
    <row r="10" spans="1:13" ht="18.75" x14ac:dyDescent="0.2">
      <c r="A10" s="3"/>
      <c r="B10" s="6" t="s">
        <v>14</v>
      </c>
      <c r="C10" s="3"/>
      <c r="E10" s="76" t="s">
        <v>128</v>
      </c>
      <c r="F10" s="98" t="s">
        <v>114</v>
      </c>
      <c r="G10" s="99"/>
      <c r="H10" s="78">
        <v>4.26</v>
      </c>
      <c r="I10" s="78">
        <v>6431.6059999999998</v>
      </c>
      <c r="J10" s="78">
        <v>1203.115</v>
      </c>
      <c r="K10" s="78">
        <v>39.546999999999997</v>
      </c>
      <c r="L10" s="82">
        <f t="shared" ref="L10:L12" si="1">SUM(H10:K10)</f>
        <v>7678.5279999999993</v>
      </c>
      <c r="M10" s="79" t="s">
        <v>108</v>
      </c>
    </row>
    <row r="11" spans="1:13" ht="18.75" x14ac:dyDescent="0.2">
      <c r="A11" s="3"/>
      <c r="B11" s="3"/>
      <c r="C11" s="3"/>
      <c r="E11" s="76" t="s">
        <v>129</v>
      </c>
      <c r="F11" s="98" t="s">
        <v>115</v>
      </c>
      <c r="G11" s="99"/>
      <c r="H11" s="78"/>
      <c r="I11" s="78"/>
      <c r="J11" s="78"/>
      <c r="K11" s="78"/>
      <c r="L11" s="81">
        <f t="shared" si="1"/>
        <v>0</v>
      </c>
      <c r="M11" s="79" t="s">
        <v>108</v>
      </c>
    </row>
    <row r="12" spans="1:13" ht="18.75" x14ac:dyDescent="0.2">
      <c r="A12" s="7"/>
      <c r="B12" s="106" t="s">
        <v>3</v>
      </c>
      <c r="C12" s="106"/>
      <c r="E12" s="76" t="s">
        <v>130</v>
      </c>
      <c r="F12" s="98" t="s">
        <v>116</v>
      </c>
      <c r="G12" s="99"/>
      <c r="H12" s="78">
        <v>15.06</v>
      </c>
      <c r="I12" s="78">
        <v>4230.2830000000004</v>
      </c>
      <c r="J12" s="78">
        <v>1047.6010000000001</v>
      </c>
      <c r="K12" s="78">
        <v>32.137</v>
      </c>
      <c r="L12" s="81">
        <f t="shared" si="1"/>
        <v>5325.081000000001</v>
      </c>
      <c r="M12" s="79" t="s">
        <v>108</v>
      </c>
    </row>
    <row r="13" spans="1:13" x14ac:dyDescent="0.2">
      <c r="A13" s="3"/>
      <c r="B13" s="3"/>
      <c r="C13" s="3"/>
      <c r="E13" s="76"/>
      <c r="F13" s="113" t="s">
        <v>117</v>
      </c>
      <c r="G13" s="114"/>
      <c r="H13" s="83">
        <f>SUM(H8:H12)</f>
        <v>40.620000000000005</v>
      </c>
      <c r="I13" s="83">
        <f>SUM(I8:I12)</f>
        <v>17523.106</v>
      </c>
      <c r="J13" s="83">
        <f>SUM(J8:J12)</f>
        <v>2250.7160000000003</v>
      </c>
      <c r="K13" s="83">
        <f>SUM(K8:K12)</f>
        <v>86.269000000000005</v>
      </c>
      <c r="L13" s="83">
        <f>SUM(L8:L12)</f>
        <v>19900.710999999999</v>
      </c>
      <c r="M13" s="79" t="s">
        <v>108</v>
      </c>
    </row>
    <row r="14" spans="1:13" ht="43.5" customHeight="1" x14ac:dyDescent="0.2">
      <c r="A14" s="3"/>
      <c r="B14" s="140" t="s">
        <v>19</v>
      </c>
      <c r="C14" s="140"/>
      <c r="E14" s="74" t="s">
        <v>131</v>
      </c>
      <c r="F14" s="100" t="s">
        <v>118</v>
      </c>
      <c r="G14" s="101"/>
      <c r="H14" s="101"/>
      <c r="I14" s="101"/>
      <c r="J14" s="102"/>
      <c r="K14" s="75"/>
      <c r="L14" s="75"/>
      <c r="M14" s="80"/>
    </row>
    <row r="15" spans="1:13" x14ac:dyDescent="0.2">
      <c r="A15" s="4"/>
      <c r="B15" s="108" t="s">
        <v>1</v>
      </c>
      <c r="C15" s="108"/>
      <c r="E15" s="76" t="s">
        <v>132</v>
      </c>
      <c r="F15" s="115" t="s">
        <v>112</v>
      </c>
      <c r="G15" s="115"/>
      <c r="H15" s="78">
        <f>H8*$M$15/100</f>
        <v>0</v>
      </c>
      <c r="I15" s="78">
        <f t="shared" ref="I15:L15" si="2">I8*$M$15/100</f>
        <v>0</v>
      </c>
      <c r="J15" s="78">
        <f t="shared" si="2"/>
        <v>0</v>
      </c>
      <c r="K15" s="78">
        <f t="shared" si="2"/>
        <v>0</v>
      </c>
      <c r="L15" s="78">
        <f t="shared" si="2"/>
        <v>0</v>
      </c>
      <c r="M15" s="84">
        <v>107.8</v>
      </c>
    </row>
    <row r="16" spans="1:13" x14ac:dyDescent="0.2">
      <c r="A16" s="3"/>
      <c r="B16" s="3"/>
      <c r="C16" s="3"/>
      <c r="E16" s="76" t="s">
        <v>133</v>
      </c>
      <c r="F16" s="115" t="s">
        <v>113</v>
      </c>
      <c r="G16" s="115"/>
      <c r="H16" s="90">
        <f>H9*$M$15/100*$M$16/100</f>
        <v>24.178354199999998</v>
      </c>
      <c r="I16" s="90">
        <f t="shared" ref="I16:L16" si="3">I9*$M$15/100*$M$16/100</f>
        <v>7788.4006980779986</v>
      </c>
      <c r="J16" s="90">
        <f t="shared" si="3"/>
        <v>0</v>
      </c>
      <c r="K16" s="90">
        <f t="shared" si="3"/>
        <v>16.555929390000003</v>
      </c>
      <c r="L16" s="90">
        <f t="shared" si="3"/>
        <v>7829.1349816679985</v>
      </c>
      <c r="M16" s="84">
        <v>105.3</v>
      </c>
    </row>
    <row r="17" spans="1:13" ht="15.75" x14ac:dyDescent="0.2">
      <c r="A17" s="3"/>
      <c r="B17" s="3"/>
      <c r="C17" s="3"/>
      <c r="D17" s="12"/>
      <c r="E17" s="76" t="s">
        <v>134</v>
      </c>
      <c r="F17" s="115" t="s">
        <v>114</v>
      </c>
      <c r="G17" s="115"/>
      <c r="H17" s="90">
        <f>H10*$M$15/100*$M$16/100*$M$17/100</f>
        <v>5.0484403569599996</v>
      </c>
      <c r="I17" s="90">
        <f t="shared" ref="I17:L17" si="4">I10*$M$15/100*$M$16/100*$M$17/100</f>
        <v>7621.9669695929751</v>
      </c>
      <c r="J17" s="90">
        <f t="shared" si="4"/>
        <v>1425.7873990760399</v>
      </c>
      <c r="K17" s="90">
        <f t="shared" si="4"/>
        <v>46.86635464711199</v>
      </c>
      <c r="L17" s="90">
        <f t="shared" si="4"/>
        <v>9099.6691636730866</v>
      </c>
      <c r="M17" s="84">
        <v>104.4</v>
      </c>
    </row>
    <row r="18" spans="1:13" ht="28.5" x14ac:dyDescent="0.2">
      <c r="A18" s="8" t="s">
        <v>2</v>
      </c>
      <c r="B18" s="11" t="s">
        <v>4</v>
      </c>
      <c r="C18" s="14" t="s">
        <v>5</v>
      </c>
      <c r="D18" s="12"/>
      <c r="E18" s="76" t="s">
        <v>135</v>
      </c>
      <c r="F18" s="115" t="s">
        <v>115</v>
      </c>
      <c r="G18" s="115"/>
      <c r="H18" s="90">
        <f>H11*$M$15/100*$M$16/100*$M$17/100*$M$18/100</f>
        <v>0</v>
      </c>
      <c r="I18" s="90">
        <f t="shared" ref="I18:L18" si="5">I11*$M$15/100*$M$16/100*$M$17/100*$M$18/100</f>
        <v>0</v>
      </c>
      <c r="J18" s="90">
        <f t="shared" si="5"/>
        <v>0</v>
      </c>
      <c r="K18" s="90">
        <f t="shared" si="5"/>
        <v>0</v>
      </c>
      <c r="L18" s="90">
        <f t="shared" si="5"/>
        <v>0</v>
      </c>
      <c r="M18" s="84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6" t="s">
        <v>136</v>
      </c>
      <c r="F19" s="115" t="s">
        <v>116</v>
      </c>
      <c r="G19" s="115"/>
      <c r="H19" s="90">
        <f>H12*$M$15/100*$M$16/100*$M$17/100*$M$18/100*$M$19/100</f>
        <v>19.452418297391443</v>
      </c>
      <c r="I19" s="90">
        <f t="shared" ref="I19:L19" si="6">I12*$M$15/100*$M$16/100*$M$17/100*$M$18/100*$M$19/100</f>
        <v>5464.0925917891091</v>
      </c>
      <c r="J19" s="90">
        <f t="shared" si="6"/>
        <v>1353.1456082845668</v>
      </c>
      <c r="K19" s="90">
        <f t="shared" si="6"/>
        <v>41.51011731894215</v>
      </c>
      <c r="L19" s="90">
        <f t="shared" si="6"/>
        <v>6878.2007356900085</v>
      </c>
      <c r="M19" s="84">
        <v>104.4</v>
      </c>
    </row>
    <row r="20" spans="1:13" x14ac:dyDescent="0.2">
      <c r="A20" s="9">
        <v>1</v>
      </c>
      <c r="B20" s="13" t="s">
        <v>6</v>
      </c>
      <c r="C20" s="21">
        <v>19900.711000000003</v>
      </c>
      <c r="D20" s="18"/>
      <c r="E20" s="85"/>
      <c r="F20" s="116" t="s">
        <v>117</v>
      </c>
      <c r="G20" s="116"/>
      <c r="H20" s="83">
        <f>SUM(H15:H19)</f>
        <v>48.679212854351441</v>
      </c>
      <c r="I20" s="83">
        <f t="shared" ref="I20:K20" si="7">SUM(I15:I19)</f>
        <v>20874.46025946008</v>
      </c>
      <c r="J20" s="83">
        <f t="shared" si="7"/>
        <v>2778.933007360607</v>
      </c>
      <c r="K20" s="83">
        <f t="shared" si="7"/>
        <v>104.93240135605414</v>
      </c>
      <c r="L20" s="83">
        <f>SUM(L15:L19)</f>
        <v>23807.004881031091</v>
      </c>
      <c r="M20" s="86"/>
    </row>
    <row r="21" spans="1:13" x14ac:dyDescent="0.2">
      <c r="A21" s="9">
        <v>1.1000000000000001</v>
      </c>
      <c r="B21" s="13" t="s">
        <v>7</v>
      </c>
      <c r="C21" s="21">
        <v>17523.106</v>
      </c>
      <c r="D21" s="19"/>
      <c r="E21" s="74" t="s">
        <v>137</v>
      </c>
      <c r="F21" s="100" t="s">
        <v>121</v>
      </c>
      <c r="G21" s="101"/>
      <c r="H21" s="101"/>
      <c r="I21" s="101"/>
      <c r="J21" s="102"/>
      <c r="K21" s="78"/>
      <c r="L21" s="78"/>
      <c r="M21" s="86"/>
    </row>
    <row r="22" spans="1:13" x14ac:dyDescent="0.2">
      <c r="A22" s="9">
        <v>1.2</v>
      </c>
      <c r="B22" s="13" t="s">
        <v>8</v>
      </c>
      <c r="C22" s="21">
        <v>2250.7160000000003</v>
      </c>
      <c r="D22" s="19"/>
      <c r="E22" s="76" t="s">
        <v>138</v>
      </c>
      <c r="F22" s="115" t="s">
        <v>112</v>
      </c>
      <c r="G22" s="115"/>
      <c r="H22" s="78">
        <f>H8*$M$22/100*1.2</f>
        <v>0</v>
      </c>
      <c r="I22" s="78">
        <f t="shared" ref="I22:K22" si="8">I8*$M$22/100*1.2</f>
        <v>0</v>
      </c>
      <c r="J22" s="78">
        <f t="shared" si="8"/>
        <v>0</v>
      </c>
      <c r="K22" s="78">
        <f t="shared" si="8"/>
        <v>0</v>
      </c>
      <c r="L22" s="78">
        <f>SUM(H22:K22)</f>
        <v>0</v>
      </c>
      <c r="M22" s="84">
        <v>107.8</v>
      </c>
    </row>
    <row r="23" spans="1:13" x14ac:dyDescent="0.2">
      <c r="A23" s="9">
        <v>1.3</v>
      </c>
      <c r="B23" s="13" t="s">
        <v>9</v>
      </c>
      <c r="C23" s="21">
        <v>126.88900000000001</v>
      </c>
      <c r="D23" s="19"/>
      <c r="E23" s="76" t="s">
        <v>139</v>
      </c>
      <c r="F23" s="115" t="s">
        <v>113</v>
      </c>
      <c r="G23" s="115"/>
      <c r="H23" s="78">
        <f>H9*$M$22/100*$M$23/100*1.2</f>
        <v>29.014025039999996</v>
      </c>
      <c r="I23" s="78">
        <f t="shared" ref="I23:K23" si="9">I9*$M$22/100*$M$23/100*1.2</f>
        <v>9346.0808376935984</v>
      </c>
      <c r="J23" s="78">
        <f t="shared" si="9"/>
        <v>0</v>
      </c>
      <c r="K23" s="78">
        <f t="shared" si="9"/>
        <v>19.867115268000003</v>
      </c>
      <c r="L23" s="78">
        <f t="shared" ref="L23:L26" si="10">SUM(H23:K23)</f>
        <v>9394.9619780015983</v>
      </c>
      <c r="M23" s="84">
        <v>105.3</v>
      </c>
    </row>
    <row r="24" spans="1:13" x14ac:dyDescent="0.2">
      <c r="A24" s="9">
        <v>2</v>
      </c>
      <c r="B24" s="13" t="s">
        <v>10</v>
      </c>
      <c r="C24" s="21">
        <v>23880.851999999999</v>
      </c>
      <c r="E24" s="76" t="s">
        <v>140</v>
      </c>
      <c r="F24" s="115" t="s">
        <v>114</v>
      </c>
      <c r="G24" s="115"/>
      <c r="H24" s="78">
        <f>H10*$M$22/100*$M$23/100*$M$24/100*1.2</f>
        <v>6.0581284283519992</v>
      </c>
      <c r="I24" s="78">
        <f t="shared" ref="I24:K24" si="11">I10*$M$22/100*$M$23/100*$M$24/100*1.2</f>
        <v>9146.3603635115705</v>
      </c>
      <c r="J24" s="78">
        <f t="shared" si="11"/>
        <v>1710.944878891248</v>
      </c>
      <c r="K24" s="78">
        <f t="shared" si="11"/>
        <v>56.239625576534387</v>
      </c>
      <c r="L24" s="78">
        <f t="shared" si="10"/>
        <v>10919.602996407706</v>
      </c>
      <c r="M24" s="84">
        <v>104.4</v>
      </c>
    </row>
    <row r="25" spans="1:13" x14ac:dyDescent="0.2">
      <c r="A25" s="9">
        <v>2.1</v>
      </c>
      <c r="B25" s="13" t="s">
        <v>11</v>
      </c>
      <c r="C25" s="21">
        <v>2607.8980000000001</v>
      </c>
      <c r="E25" s="76" t="s">
        <v>141</v>
      </c>
      <c r="F25" s="115" t="s">
        <v>115</v>
      </c>
      <c r="G25" s="115"/>
      <c r="H25" s="78">
        <f>H11*$M$22/100*$M$23/100*$M$24/100*$M$25/100*1.2</f>
        <v>0</v>
      </c>
      <c r="I25" s="78">
        <f t="shared" ref="I25:K25" si="12">I11*$M$22/100*$M$23/100*$M$24/100*$M$25/100*1.2</f>
        <v>0</v>
      </c>
      <c r="J25" s="78">
        <f t="shared" si="12"/>
        <v>0</v>
      </c>
      <c r="K25" s="78">
        <f t="shared" si="12"/>
        <v>0</v>
      </c>
      <c r="L25" s="78">
        <f t="shared" si="10"/>
        <v>0</v>
      </c>
      <c r="M25" s="84">
        <v>104.4</v>
      </c>
    </row>
    <row r="26" spans="1:13" ht="24" x14ac:dyDescent="0.2">
      <c r="A26" s="9">
        <v>3</v>
      </c>
      <c r="B26" s="13" t="s">
        <v>12</v>
      </c>
      <c r="C26" s="21">
        <v>28568.404433803531</v>
      </c>
      <c r="D26" s="18">
        <f>C26/1.2</f>
        <v>23807.003694836276</v>
      </c>
      <c r="E26" s="76" t="s">
        <v>142</v>
      </c>
      <c r="F26" s="115" t="s">
        <v>116</v>
      </c>
      <c r="G26" s="115"/>
      <c r="H26" s="78">
        <f>H12*$M$22/100*$M$23/100*$M$24/100*$M$25/100*$M$26/100*1.2</f>
        <v>23.342901956869731</v>
      </c>
      <c r="I26" s="78">
        <f t="shared" ref="I26:K26" si="13">I12*$M$22/100*$M$23/100*$M$24/100*$M$25/100*$M$26/100*1.2</f>
        <v>6556.9111101469307</v>
      </c>
      <c r="J26" s="78">
        <f t="shared" si="13"/>
        <v>1623.7747299414802</v>
      </c>
      <c r="K26" s="78">
        <f t="shared" si="13"/>
        <v>49.81214078273058</v>
      </c>
      <c r="L26" s="78">
        <f t="shared" si="10"/>
        <v>8253.8408828280117</v>
      </c>
      <c r="M26" s="84">
        <v>104.4</v>
      </c>
    </row>
    <row r="27" spans="1:13" x14ac:dyDescent="0.2">
      <c r="A27" s="3"/>
      <c r="C27" s="3"/>
      <c r="E27" s="76"/>
      <c r="F27" s="116" t="s">
        <v>117</v>
      </c>
      <c r="G27" s="116"/>
      <c r="H27" s="83">
        <f>SUM(H22:H26)</f>
        <v>58.41505542522173</v>
      </c>
      <c r="I27" s="83">
        <f t="shared" ref="I27:K27" si="14">SUM(I22:I26)</f>
        <v>25049.352311352101</v>
      </c>
      <c r="J27" s="83">
        <f t="shared" si="14"/>
        <v>3334.7196088327282</v>
      </c>
      <c r="K27" s="83">
        <f t="shared" si="14"/>
        <v>125.91888162726497</v>
      </c>
      <c r="L27" s="83">
        <f>SUM(L22:L26)</f>
        <v>28568.405857237314</v>
      </c>
      <c r="M27" s="86"/>
    </row>
    <row r="28" spans="1:13" ht="25.5" customHeight="1" x14ac:dyDescent="0.2">
      <c r="A28" s="109" t="s">
        <v>13</v>
      </c>
      <c r="B28" s="109"/>
      <c r="C28" s="109"/>
      <c r="E28" s="87" t="s">
        <v>119</v>
      </c>
      <c r="F28" s="110" t="s">
        <v>122</v>
      </c>
      <c r="G28" s="110"/>
      <c r="H28" s="88">
        <f>H20</f>
        <v>48.679212854351441</v>
      </c>
      <c r="I28" s="88">
        <f t="shared" ref="I28" si="15">I20</f>
        <v>20874.46025946008</v>
      </c>
      <c r="J28" s="88">
        <f>J20</f>
        <v>2778.933007360607</v>
      </c>
      <c r="K28" s="88">
        <f>K20</f>
        <v>104.93240135605414</v>
      </c>
      <c r="L28" s="88">
        <f>L20</f>
        <v>23807.004881031091</v>
      </c>
      <c r="M28" s="79" t="s">
        <v>108</v>
      </c>
    </row>
    <row r="29" spans="1:13" x14ac:dyDescent="0.2">
      <c r="E29" s="87" t="s">
        <v>120</v>
      </c>
      <c r="F29" s="110" t="s">
        <v>123</v>
      </c>
      <c r="G29" s="110"/>
      <c r="H29" s="88">
        <f>H27</f>
        <v>58.41505542522173</v>
      </c>
      <c r="I29" s="88">
        <f t="shared" ref="I29:K29" si="16">I27</f>
        <v>25049.352311352101</v>
      </c>
      <c r="J29" s="88">
        <f t="shared" si="16"/>
        <v>3334.7196088327282</v>
      </c>
      <c r="K29" s="88">
        <f t="shared" si="16"/>
        <v>125.91888162726497</v>
      </c>
      <c r="L29" s="88">
        <f>SUM(H29:K29)</f>
        <v>28568.405857237318</v>
      </c>
      <c r="M29" s="79" t="s">
        <v>108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2:G22"/>
    <mergeCell ref="F23:G23"/>
    <mergeCell ref="F24:G24"/>
    <mergeCell ref="F25:G25"/>
    <mergeCell ref="F26:G26"/>
    <mergeCell ref="F27:G27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B12:C12"/>
    <mergeCell ref="B14:C14"/>
    <mergeCell ref="B15:C15"/>
    <mergeCell ref="A28:C28"/>
    <mergeCell ref="F9:G9"/>
    <mergeCell ref="F28:G28"/>
    <mergeCell ref="E1:E2"/>
    <mergeCell ref="F1:G2"/>
    <mergeCell ref="F6:G6"/>
    <mergeCell ref="F7:I7"/>
    <mergeCell ref="F8:G8"/>
    <mergeCell ref="F5:G5"/>
    <mergeCell ref="H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92E2E-D468-49EC-821E-D2BFE5BD6D97}">
  <sheetPr>
    <pageSetUpPr fitToPage="1"/>
  </sheetPr>
  <dimension ref="A1:W55"/>
  <sheetViews>
    <sheetView topLeftCell="A4" workbookViewId="0">
      <selection activeCell="B28" sqref="B28:C28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62" customWidth="1"/>
    <col min="4" max="8" width="14" style="62" customWidth="1"/>
    <col min="9" max="9" width="9.140625" style="62"/>
    <col min="10" max="14" width="88.7109375" style="63" hidden="1" customWidth="1"/>
    <col min="15" max="20" width="108.85546875" style="63" hidden="1" customWidth="1"/>
    <col min="21" max="21" width="129.5703125" style="63" hidden="1" customWidth="1"/>
    <col min="22" max="23" width="52.85546875" style="63" hidden="1" customWidth="1"/>
    <col min="24" max="16384" width="9.140625" style="62"/>
  </cols>
  <sheetData>
    <row r="1" spans="1:20" customFormat="1" ht="15" x14ac:dyDescent="0.25">
      <c r="H1" s="25" t="s">
        <v>20</v>
      </c>
    </row>
    <row r="2" spans="1:20" customFormat="1" ht="15" x14ac:dyDescent="0.25">
      <c r="A2" s="26"/>
      <c r="B2" s="26"/>
      <c r="C2" s="27"/>
      <c r="D2" s="27"/>
      <c r="E2" s="27"/>
      <c r="F2" s="27"/>
      <c r="G2" s="27"/>
      <c r="H2" s="25"/>
    </row>
    <row r="3" spans="1:20" customFormat="1" ht="15" x14ac:dyDescent="0.25">
      <c r="A3" s="26"/>
      <c r="B3" s="26"/>
      <c r="C3" s="27"/>
      <c r="D3" s="27"/>
      <c r="E3" s="27"/>
      <c r="F3" s="27"/>
      <c r="G3" s="27"/>
      <c r="H3" s="25"/>
    </row>
    <row r="4" spans="1:20" customFormat="1" ht="15" x14ac:dyDescent="0.25">
      <c r="A4" s="26"/>
      <c r="B4" s="26" t="s">
        <v>0</v>
      </c>
      <c r="C4" s="118" t="s">
        <v>21</v>
      </c>
      <c r="D4" s="118"/>
      <c r="E4" s="118"/>
      <c r="F4" s="118"/>
      <c r="G4" s="118"/>
      <c r="H4" s="27"/>
      <c r="J4" s="28" t="s">
        <v>21</v>
      </c>
      <c r="K4" s="28" t="s">
        <v>22</v>
      </c>
      <c r="L4" s="28" t="s">
        <v>22</v>
      </c>
      <c r="M4" s="28" t="s">
        <v>22</v>
      </c>
      <c r="N4" s="28" t="s">
        <v>22</v>
      </c>
    </row>
    <row r="5" spans="1:20" customFormat="1" ht="10.5" customHeight="1" x14ac:dyDescent="0.25">
      <c r="A5" s="26"/>
      <c r="B5" s="26"/>
      <c r="C5" s="119" t="s">
        <v>23</v>
      </c>
      <c r="D5" s="119"/>
      <c r="E5" s="119"/>
      <c r="F5" s="119"/>
      <c r="G5" s="119"/>
      <c r="H5" s="27"/>
    </row>
    <row r="6" spans="1:20" customFormat="1" ht="17.25" customHeight="1" x14ac:dyDescent="0.25">
      <c r="A6" s="26"/>
      <c r="B6" s="27" t="s">
        <v>24</v>
      </c>
      <c r="C6" s="30"/>
      <c r="D6" s="30"/>
      <c r="E6" s="30"/>
      <c r="F6" s="30"/>
      <c r="G6" s="30"/>
      <c r="H6" s="27"/>
    </row>
    <row r="7" spans="1:20" customFormat="1" ht="17.25" customHeight="1" x14ac:dyDescent="0.25">
      <c r="A7" s="26"/>
      <c r="B7" s="26"/>
      <c r="C7" s="30"/>
      <c r="D7" s="30"/>
      <c r="E7" s="30"/>
      <c r="F7" s="30"/>
      <c r="G7" s="30"/>
      <c r="H7" s="27"/>
    </row>
    <row r="8" spans="1:20" customFormat="1" ht="17.25" customHeight="1" x14ac:dyDescent="0.25">
      <c r="A8" s="26"/>
      <c r="B8" s="31" t="s">
        <v>25</v>
      </c>
      <c r="C8" s="30"/>
      <c r="D8" s="30"/>
      <c r="E8" s="30"/>
      <c r="F8" s="30"/>
      <c r="G8" s="30"/>
      <c r="H8" s="27"/>
    </row>
    <row r="9" spans="1:20" customFormat="1" ht="17.25" customHeight="1" x14ac:dyDescent="0.25">
      <c r="A9" s="26"/>
      <c r="B9" s="32" t="s">
        <v>26</v>
      </c>
      <c r="D9" s="25"/>
      <c r="E9" s="30"/>
      <c r="F9" s="30"/>
      <c r="G9" s="30"/>
      <c r="H9" s="27"/>
    </row>
    <row r="10" spans="1:20" customFormat="1" ht="17.25" customHeight="1" x14ac:dyDescent="0.25">
      <c r="A10" s="26"/>
      <c r="B10" s="26"/>
      <c r="C10" s="120"/>
      <c r="D10" s="120"/>
      <c r="E10" s="120"/>
      <c r="F10" s="120"/>
      <c r="G10" s="120"/>
      <c r="H10" s="27"/>
    </row>
    <row r="11" spans="1:20" customFormat="1" ht="11.25" customHeight="1" x14ac:dyDescent="0.25">
      <c r="A11" s="33"/>
      <c r="B11" s="33"/>
      <c r="C11" s="119" t="s">
        <v>27</v>
      </c>
      <c r="D11" s="119"/>
      <c r="E11" s="119"/>
      <c r="F11" s="119"/>
      <c r="G11" s="119"/>
      <c r="H11" s="34"/>
    </row>
    <row r="12" spans="1:20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customFormat="1" ht="18" x14ac:dyDescent="0.25">
      <c r="A13" s="33"/>
      <c r="B13" s="121" t="s">
        <v>28</v>
      </c>
      <c r="C13" s="121"/>
      <c r="D13" s="121"/>
      <c r="E13" s="121"/>
      <c r="F13" s="121"/>
      <c r="G13" s="121"/>
      <c r="H13" s="34"/>
    </row>
    <row r="14" spans="1:20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customFormat="1" ht="23.25" x14ac:dyDescent="0.25">
      <c r="A15" s="35"/>
      <c r="B15" s="117" t="s">
        <v>144</v>
      </c>
      <c r="C15" s="117"/>
      <c r="D15" s="117"/>
      <c r="E15" s="117"/>
      <c r="F15" s="117"/>
      <c r="G15" s="117"/>
      <c r="H15" s="28"/>
      <c r="O15" s="28" t="s">
        <v>15</v>
      </c>
      <c r="P15" s="28" t="s">
        <v>22</v>
      </c>
      <c r="Q15" s="28" t="s">
        <v>22</v>
      </c>
      <c r="R15" s="28" t="s">
        <v>22</v>
      </c>
      <c r="S15" s="28" t="s">
        <v>22</v>
      </c>
      <c r="T15" s="28" t="s">
        <v>22</v>
      </c>
    </row>
    <row r="16" spans="1:20" customFormat="1" ht="13.5" customHeight="1" x14ac:dyDescent="0.25">
      <c r="A16" s="36"/>
      <c r="B16" s="122" t="s">
        <v>1</v>
      </c>
      <c r="C16" s="122"/>
      <c r="D16" s="122"/>
      <c r="E16" s="122"/>
      <c r="F16" s="122"/>
      <c r="G16" s="122"/>
      <c r="H16" s="37"/>
    </row>
    <row r="17" spans="1:23" customFormat="1" ht="9.75" customHeight="1" x14ac:dyDescent="0.25">
      <c r="A17" s="26"/>
      <c r="B17" s="26"/>
      <c r="C17" s="27"/>
      <c r="D17" s="38"/>
      <c r="E17" s="38"/>
      <c r="F17" s="38"/>
      <c r="G17" s="39"/>
      <c r="H17" s="39"/>
    </row>
    <row r="18" spans="1:23" customFormat="1" ht="15" x14ac:dyDescent="0.25">
      <c r="A18" s="40"/>
      <c r="B18" s="123" t="s">
        <v>29</v>
      </c>
      <c r="C18" s="123"/>
      <c r="D18" s="123"/>
      <c r="E18" s="123"/>
      <c r="F18" s="123"/>
      <c r="G18" s="123"/>
      <c r="H18" s="30"/>
    </row>
    <row r="19" spans="1:23" customFormat="1" ht="9.75" customHeight="1" x14ac:dyDescent="0.25">
      <c r="A19" s="26"/>
      <c r="B19" s="26"/>
      <c r="C19" s="27"/>
      <c r="D19" s="30"/>
      <c r="E19" s="30"/>
      <c r="F19" s="30"/>
      <c r="G19" s="30"/>
      <c r="H19" s="30"/>
    </row>
    <row r="20" spans="1:23" customFormat="1" ht="16.5" customHeight="1" x14ac:dyDescent="0.25">
      <c r="A20" s="124" t="s">
        <v>2</v>
      </c>
      <c r="B20" s="124" t="s">
        <v>30</v>
      </c>
      <c r="C20" s="127" t="s">
        <v>31</v>
      </c>
      <c r="D20" s="130" t="s">
        <v>32</v>
      </c>
      <c r="E20" s="130"/>
      <c r="F20" s="130"/>
      <c r="G20" s="130"/>
      <c r="H20" s="130" t="s">
        <v>33</v>
      </c>
    </row>
    <row r="21" spans="1:23" customFormat="1" ht="50.25" customHeight="1" x14ac:dyDescent="0.25">
      <c r="A21" s="125"/>
      <c r="B21" s="125"/>
      <c r="C21" s="128"/>
      <c r="D21" s="127" t="s">
        <v>34</v>
      </c>
      <c r="E21" s="127" t="s">
        <v>35</v>
      </c>
      <c r="F21" s="127" t="s">
        <v>36</v>
      </c>
      <c r="G21" s="134" t="s">
        <v>37</v>
      </c>
      <c r="H21" s="130"/>
    </row>
    <row r="22" spans="1:23" customFormat="1" ht="3.75" customHeight="1" x14ac:dyDescent="0.25">
      <c r="A22" s="126"/>
      <c r="B22" s="126"/>
      <c r="C22" s="129"/>
      <c r="D22" s="129"/>
      <c r="E22" s="129"/>
      <c r="F22" s="129"/>
      <c r="G22" s="135"/>
      <c r="H22" s="130"/>
    </row>
    <row r="23" spans="1:23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customFormat="1" ht="15" x14ac:dyDescent="0.25">
      <c r="A24" s="131" t="s">
        <v>38</v>
      </c>
      <c r="B24" s="132"/>
      <c r="C24" s="132"/>
      <c r="D24" s="132"/>
      <c r="E24" s="132"/>
      <c r="F24" s="132"/>
      <c r="G24" s="132"/>
      <c r="H24" s="133"/>
      <c r="U24" s="43" t="s">
        <v>38</v>
      </c>
    </row>
    <row r="25" spans="1:23" customFormat="1" ht="15" x14ac:dyDescent="0.25">
      <c r="A25" s="41" t="s">
        <v>39</v>
      </c>
      <c r="B25" s="44" t="s">
        <v>40</v>
      </c>
      <c r="C25" s="45" t="s">
        <v>41</v>
      </c>
      <c r="D25" s="46">
        <v>6861.2169999999996</v>
      </c>
      <c r="E25" s="47"/>
      <c r="F25" s="47"/>
      <c r="G25" s="47"/>
      <c r="H25" s="46">
        <v>6861.2169999999996</v>
      </c>
      <c r="U25" s="43"/>
    </row>
    <row r="26" spans="1:23" customFormat="1" ht="23.25" x14ac:dyDescent="0.25">
      <c r="A26" s="48"/>
      <c r="B26" s="136" t="s">
        <v>42</v>
      </c>
      <c r="C26" s="137"/>
      <c r="D26" s="49">
        <v>6861.2169999999996</v>
      </c>
      <c r="E26" s="50"/>
      <c r="F26" s="51"/>
      <c r="G26" s="51"/>
      <c r="H26" s="52">
        <v>6861.2169999999996</v>
      </c>
      <c r="U26" s="43"/>
      <c r="V26" s="53" t="s">
        <v>42</v>
      </c>
    </row>
    <row r="27" spans="1:23" customFormat="1" ht="15" x14ac:dyDescent="0.25">
      <c r="A27" s="131" t="s">
        <v>43</v>
      </c>
      <c r="B27" s="132"/>
      <c r="C27" s="132"/>
      <c r="D27" s="132"/>
      <c r="E27" s="132"/>
      <c r="F27" s="132"/>
      <c r="G27" s="132"/>
      <c r="H27" s="133"/>
      <c r="U27" s="43" t="s">
        <v>43</v>
      </c>
      <c r="V27" s="53"/>
    </row>
    <row r="28" spans="1:23" customFormat="1" ht="15" x14ac:dyDescent="0.25">
      <c r="A28" s="48"/>
      <c r="B28" s="138" t="s">
        <v>44</v>
      </c>
      <c r="C28" s="139"/>
      <c r="D28" s="49">
        <v>6861.2169999999996</v>
      </c>
      <c r="E28" s="50"/>
      <c r="F28" s="51"/>
      <c r="G28" s="51"/>
      <c r="H28" s="52">
        <v>6861.2169999999996</v>
      </c>
      <c r="U28" s="43"/>
      <c r="V28" s="53"/>
      <c r="W28" s="54" t="s">
        <v>44</v>
      </c>
    </row>
    <row r="29" spans="1:23" customFormat="1" ht="15" x14ac:dyDescent="0.25">
      <c r="A29" s="131" t="s">
        <v>45</v>
      </c>
      <c r="B29" s="132"/>
      <c r="C29" s="132"/>
      <c r="D29" s="132"/>
      <c r="E29" s="132"/>
      <c r="F29" s="132"/>
      <c r="G29" s="132"/>
      <c r="H29" s="133"/>
      <c r="U29" s="43" t="s">
        <v>45</v>
      </c>
      <c r="V29" s="53"/>
      <c r="W29" s="54"/>
    </row>
    <row r="30" spans="1:23" customFormat="1" ht="15" x14ac:dyDescent="0.25">
      <c r="A30" s="48"/>
      <c r="B30" s="138" t="s">
        <v>46</v>
      </c>
      <c r="C30" s="139"/>
      <c r="D30" s="49">
        <v>6861.2169999999996</v>
      </c>
      <c r="E30" s="50"/>
      <c r="F30" s="51"/>
      <c r="G30" s="51"/>
      <c r="H30" s="52">
        <v>6861.2169999999996</v>
      </c>
      <c r="U30" s="43"/>
      <c r="V30" s="53"/>
      <c r="W30" s="54" t="s">
        <v>46</v>
      </c>
    </row>
    <row r="31" spans="1:23" customFormat="1" ht="15" x14ac:dyDescent="0.25">
      <c r="A31" s="131" t="s">
        <v>47</v>
      </c>
      <c r="B31" s="132"/>
      <c r="C31" s="132"/>
      <c r="D31" s="132"/>
      <c r="E31" s="132"/>
      <c r="F31" s="132"/>
      <c r="G31" s="132"/>
      <c r="H31" s="133"/>
      <c r="U31" s="43" t="s">
        <v>47</v>
      </c>
      <c r="V31" s="53"/>
      <c r="W31" s="54"/>
    </row>
    <row r="32" spans="1:23" customFormat="1" ht="15" x14ac:dyDescent="0.25">
      <c r="A32" s="41" t="s">
        <v>48</v>
      </c>
      <c r="B32" s="44"/>
      <c r="C32" s="45" t="s">
        <v>49</v>
      </c>
      <c r="D32" s="47"/>
      <c r="E32" s="47"/>
      <c r="F32" s="47"/>
      <c r="G32" s="47"/>
      <c r="H32" s="47"/>
      <c r="U32" s="43"/>
      <c r="V32" s="53"/>
      <c r="W32" s="54"/>
    </row>
    <row r="33" spans="1:23" customFormat="1" ht="15" x14ac:dyDescent="0.25">
      <c r="A33" s="41" t="s">
        <v>50</v>
      </c>
      <c r="B33" s="44"/>
      <c r="C33" s="45" t="s">
        <v>51</v>
      </c>
      <c r="D33" s="47"/>
      <c r="E33" s="47"/>
      <c r="F33" s="47"/>
      <c r="G33" s="47"/>
      <c r="H33" s="47"/>
      <c r="U33" s="43"/>
      <c r="V33" s="53"/>
      <c r="W33" s="54"/>
    </row>
    <row r="34" spans="1:23" customFormat="1" ht="15" x14ac:dyDescent="0.25">
      <c r="A34" s="41" t="s">
        <v>52</v>
      </c>
      <c r="B34" s="44"/>
      <c r="C34" s="45" t="s">
        <v>53</v>
      </c>
      <c r="D34" s="47"/>
      <c r="E34" s="47"/>
      <c r="F34" s="47"/>
      <c r="G34" s="47"/>
      <c r="H34" s="47"/>
      <c r="U34" s="43"/>
      <c r="V34" s="53"/>
      <c r="W34" s="54"/>
    </row>
    <row r="35" spans="1:23" customFormat="1" ht="15" x14ac:dyDescent="0.25">
      <c r="A35" s="41" t="s">
        <v>54</v>
      </c>
      <c r="B35" s="44"/>
      <c r="C35" s="45" t="s">
        <v>55</v>
      </c>
      <c r="D35" s="47"/>
      <c r="E35" s="47"/>
      <c r="F35" s="47"/>
      <c r="G35" s="47"/>
      <c r="H35" s="47"/>
      <c r="U35" s="43"/>
      <c r="V35" s="53"/>
      <c r="W35" s="54"/>
    </row>
    <row r="36" spans="1:23" customFormat="1" ht="15" x14ac:dyDescent="0.25">
      <c r="A36" s="41" t="s">
        <v>56</v>
      </c>
      <c r="B36" s="44"/>
      <c r="C36" s="45" t="s">
        <v>57</v>
      </c>
      <c r="D36" s="47"/>
      <c r="E36" s="47"/>
      <c r="F36" s="47"/>
      <c r="G36" s="47"/>
      <c r="H36" s="47"/>
      <c r="U36" s="43"/>
      <c r="V36" s="53"/>
      <c r="W36" s="54"/>
    </row>
    <row r="37" spans="1:23" customFormat="1" ht="15" x14ac:dyDescent="0.25">
      <c r="A37" s="41" t="s">
        <v>58</v>
      </c>
      <c r="B37" s="44"/>
      <c r="C37" s="45" t="s">
        <v>59</v>
      </c>
      <c r="D37" s="47"/>
      <c r="E37" s="47"/>
      <c r="F37" s="47"/>
      <c r="G37" s="47"/>
      <c r="H37" s="47"/>
      <c r="U37" s="43"/>
      <c r="V37" s="53"/>
      <c r="W37" s="54"/>
    </row>
    <row r="38" spans="1:23" customFormat="1" ht="15" x14ac:dyDescent="0.25">
      <c r="A38" s="41" t="s">
        <v>60</v>
      </c>
      <c r="B38" s="44"/>
      <c r="C38" s="45" t="s">
        <v>61</v>
      </c>
      <c r="D38" s="47"/>
      <c r="E38" s="47"/>
      <c r="F38" s="47"/>
      <c r="G38" s="55">
        <v>14.585000000000001</v>
      </c>
      <c r="H38" s="55">
        <v>14.585000000000001</v>
      </c>
      <c r="U38" s="43"/>
      <c r="V38" s="53"/>
      <c r="W38" s="54"/>
    </row>
    <row r="39" spans="1:23" customFormat="1" ht="15" x14ac:dyDescent="0.25">
      <c r="A39" s="48"/>
      <c r="B39" s="136" t="s">
        <v>62</v>
      </c>
      <c r="C39" s="137"/>
      <c r="D39" s="50"/>
      <c r="E39" s="50"/>
      <c r="F39" s="51"/>
      <c r="G39" s="56">
        <v>14.585000000000001</v>
      </c>
      <c r="H39" s="56">
        <v>14.585000000000001</v>
      </c>
      <c r="U39" s="43"/>
      <c r="V39" s="53" t="s">
        <v>62</v>
      </c>
      <c r="W39" s="54"/>
    </row>
    <row r="40" spans="1:23" customFormat="1" ht="15" x14ac:dyDescent="0.25">
      <c r="A40" s="48"/>
      <c r="B40" s="138" t="s">
        <v>63</v>
      </c>
      <c r="C40" s="139"/>
      <c r="D40" s="49">
        <v>6861.2169999999996</v>
      </c>
      <c r="E40" s="50"/>
      <c r="F40" s="51"/>
      <c r="G40" s="56">
        <v>14.585000000000001</v>
      </c>
      <c r="H40" s="52">
        <v>6875.8019999999997</v>
      </c>
      <c r="U40" s="43"/>
      <c r="V40" s="53"/>
      <c r="W40" s="54" t="s">
        <v>63</v>
      </c>
    </row>
    <row r="41" spans="1:23" customFormat="1" ht="48.75" x14ac:dyDescent="0.25">
      <c r="A41" s="131" t="s">
        <v>64</v>
      </c>
      <c r="B41" s="132"/>
      <c r="C41" s="132"/>
      <c r="D41" s="132"/>
      <c r="E41" s="132"/>
      <c r="F41" s="132"/>
      <c r="G41" s="132"/>
      <c r="H41" s="133"/>
      <c r="U41" s="43" t="s">
        <v>64</v>
      </c>
      <c r="V41" s="53"/>
      <c r="W41" s="54"/>
    </row>
    <row r="42" spans="1:23" customFormat="1" ht="15" x14ac:dyDescent="0.25">
      <c r="A42" s="41" t="s">
        <v>65</v>
      </c>
      <c r="B42" s="44"/>
      <c r="C42" s="45" t="s">
        <v>66</v>
      </c>
      <c r="D42" s="47"/>
      <c r="E42" s="47"/>
      <c r="F42" s="47"/>
      <c r="G42" s="47"/>
      <c r="H42" s="47"/>
      <c r="U42" s="43"/>
      <c r="V42" s="53"/>
      <c r="W42" s="54"/>
    </row>
    <row r="43" spans="1:23" customFormat="1" ht="15" x14ac:dyDescent="0.25">
      <c r="A43" s="41" t="s">
        <v>67</v>
      </c>
      <c r="B43" s="44"/>
      <c r="C43" s="45" t="s">
        <v>68</v>
      </c>
      <c r="D43" s="47"/>
      <c r="E43" s="47"/>
      <c r="F43" s="47"/>
      <c r="G43" s="47"/>
      <c r="H43" s="47"/>
      <c r="U43" s="43"/>
      <c r="V43" s="53"/>
      <c r="W43" s="54"/>
    </row>
    <row r="44" spans="1:23" customFormat="1" ht="15" x14ac:dyDescent="0.25">
      <c r="A44" s="41" t="s">
        <v>69</v>
      </c>
      <c r="B44" s="44"/>
      <c r="C44" s="45" t="s">
        <v>70</v>
      </c>
      <c r="D44" s="47"/>
      <c r="E44" s="47"/>
      <c r="F44" s="47"/>
      <c r="G44" s="47"/>
      <c r="H44" s="47"/>
      <c r="U44" s="43"/>
      <c r="V44" s="53"/>
      <c r="W44" s="54"/>
    </row>
    <row r="45" spans="1:23" customFormat="1" ht="15" x14ac:dyDescent="0.25">
      <c r="A45" s="41" t="s">
        <v>71</v>
      </c>
      <c r="B45" s="44"/>
      <c r="C45" s="45" t="s">
        <v>72</v>
      </c>
      <c r="D45" s="47"/>
      <c r="E45" s="47"/>
      <c r="F45" s="47"/>
      <c r="G45" s="47"/>
      <c r="H45" s="47"/>
      <c r="U45" s="43"/>
      <c r="V45" s="53"/>
      <c r="W45" s="54"/>
    </row>
    <row r="46" spans="1:23" customFormat="1" ht="15" x14ac:dyDescent="0.25">
      <c r="A46" s="41" t="s">
        <v>73</v>
      </c>
      <c r="B46" s="44"/>
      <c r="C46" s="45" t="s">
        <v>74</v>
      </c>
      <c r="D46" s="47"/>
      <c r="E46" s="47"/>
      <c r="F46" s="47"/>
      <c r="G46" s="47"/>
      <c r="H46" s="47"/>
      <c r="U46" s="43"/>
      <c r="V46" s="53"/>
      <c r="W46" s="54"/>
    </row>
    <row r="47" spans="1:23" customFormat="1" ht="15" x14ac:dyDescent="0.25">
      <c r="A47" s="41" t="s">
        <v>75</v>
      </c>
      <c r="B47" s="44"/>
      <c r="C47" s="45" t="s">
        <v>76</v>
      </c>
      <c r="D47" s="47"/>
      <c r="E47" s="47"/>
      <c r="F47" s="47"/>
      <c r="G47" s="57">
        <v>21.3</v>
      </c>
      <c r="H47" s="57">
        <v>21.3</v>
      </c>
      <c r="U47" s="43"/>
      <c r="V47" s="53"/>
      <c r="W47" s="54"/>
    </row>
    <row r="48" spans="1:23" customFormat="1" ht="15" x14ac:dyDescent="0.25">
      <c r="A48" s="48"/>
      <c r="B48" s="136" t="s">
        <v>77</v>
      </c>
      <c r="C48" s="137"/>
      <c r="D48" s="50"/>
      <c r="E48" s="50"/>
      <c r="F48" s="51"/>
      <c r="G48" s="58">
        <v>21.3</v>
      </c>
      <c r="H48" s="58">
        <v>21.3</v>
      </c>
      <c r="U48" s="43"/>
      <c r="V48" s="53" t="s">
        <v>77</v>
      </c>
      <c r="W48" s="54"/>
    </row>
    <row r="49" spans="1:23" customFormat="1" ht="15" x14ac:dyDescent="0.25">
      <c r="A49" s="48"/>
      <c r="B49" s="138" t="s">
        <v>78</v>
      </c>
      <c r="C49" s="139"/>
      <c r="D49" s="49">
        <v>6861.2169999999996</v>
      </c>
      <c r="E49" s="50"/>
      <c r="F49" s="51"/>
      <c r="G49" s="56">
        <v>35.884999999999998</v>
      </c>
      <c r="H49" s="52">
        <v>6897.1019999999999</v>
      </c>
      <c r="U49" s="43"/>
      <c r="V49" s="53"/>
      <c r="W49" s="54" t="s">
        <v>78</v>
      </c>
    </row>
    <row r="50" spans="1:23" customFormat="1" ht="15" x14ac:dyDescent="0.25">
      <c r="A50" s="131" t="s">
        <v>79</v>
      </c>
      <c r="B50" s="132"/>
      <c r="C50" s="132"/>
      <c r="D50" s="132"/>
      <c r="E50" s="132"/>
      <c r="F50" s="132"/>
      <c r="G50" s="132"/>
      <c r="H50" s="133"/>
      <c r="U50" s="43" t="s">
        <v>79</v>
      </c>
      <c r="V50" s="53"/>
      <c r="W50" s="54"/>
    </row>
    <row r="51" spans="1:23" customFormat="1" ht="15" x14ac:dyDescent="0.25">
      <c r="A51" s="48"/>
      <c r="B51" s="138" t="s">
        <v>80</v>
      </c>
      <c r="C51" s="139"/>
      <c r="D51" s="49">
        <v>6861.2169999999996</v>
      </c>
      <c r="E51" s="50"/>
      <c r="F51" s="51"/>
      <c r="G51" s="56">
        <v>35.884999999999998</v>
      </c>
      <c r="H51" s="52">
        <v>6897.1019999999999</v>
      </c>
      <c r="U51" s="43"/>
      <c r="V51" s="53"/>
      <c r="W51" s="54" t="s">
        <v>80</v>
      </c>
    </row>
    <row r="52" spans="1:23" customFormat="1" ht="15" x14ac:dyDescent="0.25">
      <c r="A52" s="131" t="s">
        <v>81</v>
      </c>
      <c r="B52" s="132"/>
      <c r="C52" s="132"/>
      <c r="D52" s="132"/>
      <c r="E52" s="132"/>
      <c r="F52" s="132"/>
      <c r="G52" s="132"/>
      <c r="H52" s="133"/>
      <c r="U52" s="43" t="s">
        <v>81</v>
      </c>
      <c r="V52" s="53"/>
      <c r="W52" s="54"/>
    </row>
    <row r="53" spans="1:23" customFormat="1" ht="15" x14ac:dyDescent="0.25">
      <c r="A53" s="41" t="s">
        <v>82</v>
      </c>
      <c r="B53" s="44" t="s">
        <v>83</v>
      </c>
      <c r="C53" s="45" t="s">
        <v>84</v>
      </c>
      <c r="D53" s="46">
        <v>1372.2429999999999</v>
      </c>
      <c r="E53" s="47"/>
      <c r="F53" s="47"/>
      <c r="G53" s="55">
        <v>7.1769999999999996</v>
      </c>
      <c r="H53" s="59">
        <v>1379.42</v>
      </c>
      <c r="U53" s="43"/>
      <c r="V53" s="53"/>
      <c r="W53" s="54"/>
    </row>
    <row r="54" spans="1:23" customFormat="1" ht="15" x14ac:dyDescent="0.25">
      <c r="A54" s="48"/>
      <c r="B54" s="136" t="s">
        <v>85</v>
      </c>
      <c r="C54" s="137"/>
      <c r="D54" s="49">
        <v>1372.2429999999999</v>
      </c>
      <c r="E54" s="50"/>
      <c r="F54" s="51"/>
      <c r="G54" s="56">
        <v>7.1769999999999996</v>
      </c>
      <c r="H54" s="60">
        <v>1379.42</v>
      </c>
      <c r="U54" s="43"/>
      <c r="V54" s="53" t="s">
        <v>85</v>
      </c>
      <c r="W54" s="54"/>
    </row>
    <row r="55" spans="1:23" customFormat="1" ht="15" x14ac:dyDescent="0.25">
      <c r="A55" s="48"/>
      <c r="B55" s="138" t="s">
        <v>86</v>
      </c>
      <c r="C55" s="139"/>
      <c r="D55" s="61">
        <v>8233.4599999999991</v>
      </c>
      <c r="E55" s="50"/>
      <c r="F55" s="51"/>
      <c r="G55" s="56">
        <v>43.061999999999998</v>
      </c>
      <c r="H55" s="52">
        <v>8276.5220000000008</v>
      </c>
      <c r="U55" s="43"/>
      <c r="V55" s="53"/>
      <c r="W55" s="54" t="s">
        <v>86</v>
      </c>
    </row>
  </sheetData>
  <mergeCells count="34">
    <mergeCell ref="B51:C51"/>
    <mergeCell ref="A52:H52"/>
    <mergeCell ref="B54:C54"/>
    <mergeCell ref="B55:C55"/>
    <mergeCell ref="B39:C39"/>
    <mergeCell ref="B40:C40"/>
    <mergeCell ref="A41:H41"/>
    <mergeCell ref="B48:C48"/>
    <mergeCell ref="B49:C49"/>
    <mergeCell ref="A50:H5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E6A68-A488-463E-B450-6B2EEAC98EBF}">
  <dimension ref="A1:F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2.710937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6" t="s">
        <v>17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18</v>
      </c>
      <c r="C6" s="17">
        <f>C26</f>
        <v>9394.9615239480008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6" t="s">
        <v>3</v>
      </c>
      <c r="C12" s="106"/>
    </row>
    <row r="13" spans="1:3" ht="15" x14ac:dyDescent="0.2">
      <c r="A13" s="3"/>
      <c r="B13" s="3"/>
      <c r="C13" s="3"/>
    </row>
    <row r="14" spans="1:3" ht="50.25" customHeight="1" x14ac:dyDescent="0.2">
      <c r="A14" s="3"/>
      <c r="B14" s="140" t="s">
        <v>19</v>
      </c>
      <c r="C14" s="140"/>
    </row>
    <row r="15" spans="1:3" ht="15" x14ac:dyDescent="0.2">
      <c r="A15" s="4"/>
      <c r="B15" s="108" t="s">
        <v>1</v>
      </c>
      <c r="C15" s="108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8" t="s">
        <v>2</v>
      </c>
      <c r="B18" s="11" t="s">
        <v>4</v>
      </c>
      <c r="C18" s="14" t="s">
        <v>5</v>
      </c>
    </row>
    <row r="19" spans="1:6" x14ac:dyDescent="0.2">
      <c r="A19" s="8">
        <v>1</v>
      </c>
      <c r="B19" s="11">
        <v>2</v>
      </c>
      <c r="C19" s="15">
        <v>3</v>
      </c>
    </row>
    <row r="20" spans="1:6" x14ac:dyDescent="0.2">
      <c r="A20" s="9">
        <v>1</v>
      </c>
      <c r="B20" s="13" t="s">
        <v>6</v>
      </c>
      <c r="C20" s="21">
        <v>6897.1019999999999</v>
      </c>
    </row>
    <row r="21" spans="1:6" x14ac:dyDescent="0.2">
      <c r="A21" s="9">
        <v>1.1000000000000001</v>
      </c>
      <c r="B21" s="13" t="s">
        <v>7</v>
      </c>
      <c r="C21" s="22">
        <v>6861.2169999999996</v>
      </c>
    </row>
    <row r="22" spans="1:6" x14ac:dyDescent="0.2">
      <c r="A22" s="9">
        <v>1.2</v>
      </c>
      <c r="B22" s="13" t="s">
        <v>8</v>
      </c>
      <c r="C22" s="23">
        <v>0</v>
      </c>
    </row>
    <row r="23" spans="1:6" x14ac:dyDescent="0.2">
      <c r="A23" s="9">
        <v>1.3</v>
      </c>
      <c r="B23" s="13" t="s">
        <v>9</v>
      </c>
      <c r="C23" s="23">
        <v>35.884999999999998</v>
      </c>
    </row>
    <row r="24" spans="1:6" x14ac:dyDescent="0.2">
      <c r="A24" s="9">
        <v>2</v>
      </c>
      <c r="B24" s="13" t="s">
        <v>10</v>
      </c>
      <c r="C24" s="23">
        <v>8276.5220000000008</v>
      </c>
    </row>
    <row r="25" spans="1:6" x14ac:dyDescent="0.2">
      <c r="A25" s="9">
        <v>2.1</v>
      </c>
      <c r="B25" s="13" t="s">
        <v>11</v>
      </c>
      <c r="C25" s="23">
        <v>7.1769999999999996</v>
      </c>
    </row>
    <row r="26" spans="1:6" ht="24" x14ac:dyDescent="0.2">
      <c r="A26" s="9">
        <v>3</v>
      </c>
      <c r="B26" s="13" t="s">
        <v>12</v>
      </c>
      <c r="C26" s="24">
        <v>9394.9615239480008</v>
      </c>
      <c r="D26" s="19">
        <f>C26/1.2</f>
        <v>7829.134603290001</v>
      </c>
    </row>
    <row r="27" spans="1:6" ht="15" x14ac:dyDescent="0.25">
      <c r="A27" s="3"/>
      <c r="C27" s="3"/>
      <c r="E27" s="20"/>
      <c r="F27" s="20"/>
    </row>
    <row r="28" spans="1:6" ht="25.5" customHeight="1" x14ac:dyDescent="0.25">
      <c r="A28" s="109" t="s">
        <v>13</v>
      </c>
      <c r="B28" s="109"/>
      <c r="C28" s="109"/>
      <c r="E28" s="20"/>
      <c r="F28" s="20"/>
    </row>
    <row r="31" spans="1:6" ht="15" customHeight="1" x14ac:dyDescent="0.2"/>
    <row r="32" spans="1:6" x14ac:dyDescent="0.2">
      <c r="C32" s="10"/>
    </row>
    <row r="35" spans="5:6" ht="15" customHeight="1" x14ac:dyDescent="0.2">
      <c r="E35" s="107" t="s">
        <v>19</v>
      </c>
      <c r="F35" s="107"/>
    </row>
    <row r="36" spans="5:6" ht="15" customHeight="1" x14ac:dyDescent="0.2"/>
    <row r="37" spans="5:6" ht="14.25" customHeight="1" x14ac:dyDescent="0.2"/>
    <row r="39" spans="5:6" ht="14.25" customHeight="1" x14ac:dyDescent="0.2"/>
    <row r="41" spans="5:6" ht="14.25" customHeight="1" x14ac:dyDescent="0.2"/>
    <row r="43" spans="5:6" ht="14.25" customHeight="1" x14ac:dyDescent="0.2"/>
    <row r="44" spans="5:6" ht="15" customHeight="1" x14ac:dyDescent="0.2"/>
    <row r="45" spans="5:6" ht="15" customHeight="1" x14ac:dyDescent="0.2"/>
    <row r="46" spans="5:6" ht="15" customHeight="1" x14ac:dyDescent="0.2"/>
    <row r="47" spans="5:6" ht="15" customHeight="1" x14ac:dyDescent="0.2"/>
    <row r="48" spans="5:6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5">
    <mergeCell ref="B12:C12"/>
    <mergeCell ref="B14:C14"/>
    <mergeCell ref="B15:C15"/>
    <mergeCell ref="A28:C28"/>
    <mergeCell ref="E35:F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38614-7238-4330-A37E-9BB928E68F41}">
  <sheetPr>
    <pageSetUpPr fitToPage="1"/>
  </sheetPr>
  <dimension ref="A1:W66"/>
  <sheetViews>
    <sheetView topLeftCell="A28" workbookViewId="0">
      <selection activeCell="D25" sqref="D25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62" customWidth="1"/>
    <col min="4" max="8" width="14" style="62" customWidth="1"/>
    <col min="9" max="9" width="9.140625" style="62"/>
    <col min="10" max="14" width="88.7109375" style="63" hidden="1" customWidth="1"/>
    <col min="15" max="20" width="108.85546875" style="63" hidden="1" customWidth="1"/>
    <col min="21" max="21" width="129.5703125" style="63" hidden="1" customWidth="1"/>
    <col min="22" max="23" width="52.85546875" style="63" hidden="1" customWidth="1"/>
    <col min="24" max="16384" width="9.140625" style="62"/>
  </cols>
  <sheetData>
    <row r="1" spans="1:20" customFormat="1" ht="15" x14ac:dyDescent="0.25">
      <c r="H1" s="25" t="s">
        <v>20</v>
      </c>
    </row>
    <row r="2" spans="1:20" customFormat="1" ht="15" x14ac:dyDescent="0.25">
      <c r="A2" s="26"/>
      <c r="B2" s="26"/>
      <c r="C2" s="27"/>
      <c r="D2" s="27"/>
      <c r="E2" s="27"/>
      <c r="F2" s="27"/>
      <c r="G2" s="27"/>
      <c r="H2" s="25"/>
    </row>
    <row r="3" spans="1:20" customFormat="1" ht="15" x14ac:dyDescent="0.25">
      <c r="A3" s="26"/>
      <c r="B3" s="26"/>
      <c r="C3" s="27"/>
      <c r="D3" s="27"/>
      <c r="E3" s="27"/>
      <c r="F3" s="27"/>
      <c r="G3" s="27"/>
      <c r="H3" s="25"/>
    </row>
    <row r="4" spans="1:20" customFormat="1" ht="15" x14ac:dyDescent="0.25">
      <c r="A4" s="26"/>
      <c r="B4" s="26" t="s">
        <v>0</v>
      </c>
      <c r="C4" s="118" t="s">
        <v>21</v>
      </c>
      <c r="D4" s="118"/>
      <c r="E4" s="118"/>
      <c r="F4" s="118"/>
      <c r="G4" s="118"/>
      <c r="H4" s="27"/>
      <c r="J4" s="28" t="s">
        <v>21</v>
      </c>
      <c r="K4" s="28" t="s">
        <v>22</v>
      </c>
      <c r="L4" s="28" t="s">
        <v>22</v>
      </c>
      <c r="M4" s="28" t="s">
        <v>22</v>
      </c>
      <c r="N4" s="28" t="s">
        <v>22</v>
      </c>
    </row>
    <row r="5" spans="1:20" customFormat="1" ht="10.5" customHeight="1" x14ac:dyDescent="0.25">
      <c r="A5" s="26"/>
      <c r="B5" s="26"/>
      <c r="C5" s="119" t="s">
        <v>23</v>
      </c>
      <c r="D5" s="119"/>
      <c r="E5" s="119"/>
      <c r="F5" s="119"/>
      <c r="G5" s="119"/>
      <c r="H5" s="27"/>
    </row>
    <row r="6" spans="1:20" customFormat="1" ht="17.25" customHeight="1" x14ac:dyDescent="0.25">
      <c r="A6" s="26"/>
      <c r="B6" s="27" t="s">
        <v>24</v>
      </c>
      <c r="C6" s="30"/>
      <c r="D6" s="30"/>
      <c r="E6" s="30"/>
      <c r="F6" s="30"/>
      <c r="G6" s="30"/>
      <c r="H6" s="27"/>
    </row>
    <row r="7" spans="1:20" customFormat="1" ht="17.25" customHeight="1" x14ac:dyDescent="0.25">
      <c r="A7" s="26"/>
      <c r="B7" s="26"/>
      <c r="C7" s="30"/>
      <c r="D7" s="30"/>
      <c r="E7" s="30"/>
      <c r="F7" s="30"/>
      <c r="G7" s="30"/>
      <c r="H7" s="27"/>
    </row>
    <row r="8" spans="1:20" customFormat="1" ht="17.25" customHeight="1" x14ac:dyDescent="0.25">
      <c r="A8" s="26"/>
      <c r="B8" s="31" t="s">
        <v>87</v>
      </c>
      <c r="C8" s="30"/>
      <c r="D8" s="30"/>
      <c r="E8" s="30"/>
      <c r="F8" s="30"/>
      <c r="G8" s="30"/>
      <c r="H8" s="27"/>
    </row>
    <row r="9" spans="1:20" customFormat="1" ht="17.25" customHeight="1" x14ac:dyDescent="0.25">
      <c r="A9" s="26"/>
      <c r="B9" s="32" t="s">
        <v>26</v>
      </c>
      <c r="D9" s="25"/>
      <c r="E9" s="30"/>
      <c r="F9" s="30"/>
      <c r="G9" s="30"/>
      <c r="H9" s="27"/>
    </row>
    <row r="10" spans="1:20" customFormat="1" ht="17.25" customHeight="1" x14ac:dyDescent="0.25">
      <c r="A10" s="26"/>
      <c r="B10" s="26"/>
      <c r="C10" s="120"/>
      <c r="D10" s="120"/>
      <c r="E10" s="120"/>
      <c r="F10" s="120"/>
      <c r="G10" s="120"/>
      <c r="H10" s="27"/>
    </row>
    <row r="11" spans="1:20" customFormat="1" ht="11.25" customHeight="1" x14ac:dyDescent="0.25">
      <c r="A11" s="33"/>
      <c r="B11" s="33"/>
      <c r="C11" s="119" t="s">
        <v>27</v>
      </c>
      <c r="D11" s="119"/>
      <c r="E11" s="119"/>
      <c r="F11" s="119"/>
      <c r="G11" s="119"/>
      <c r="H11" s="34"/>
    </row>
    <row r="12" spans="1:20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customFormat="1" ht="18" x14ac:dyDescent="0.25">
      <c r="A13" s="33"/>
      <c r="B13" s="121" t="s">
        <v>28</v>
      </c>
      <c r="C13" s="121"/>
      <c r="D13" s="121"/>
      <c r="E13" s="121"/>
      <c r="F13" s="121"/>
      <c r="G13" s="121"/>
      <c r="H13" s="34"/>
    </row>
    <row r="14" spans="1:20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customFormat="1" ht="23.25" x14ac:dyDescent="0.25">
      <c r="A15" s="35"/>
      <c r="B15" s="117" t="s">
        <v>15</v>
      </c>
      <c r="C15" s="117"/>
      <c r="D15" s="117"/>
      <c r="E15" s="117"/>
      <c r="F15" s="117"/>
      <c r="G15" s="117"/>
      <c r="H15" s="28"/>
      <c r="O15" s="28" t="s">
        <v>15</v>
      </c>
      <c r="P15" s="28" t="s">
        <v>22</v>
      </c>
      <c r="Q15" s="28" t="s">
        <v>22</v>
      </c>
      <c r="R15" s="28" t="s">
        <v>22</v>
      </c>
      <c r="S15" s="28" t="s">
        <v>22</v>
      </c>
      <c r="T15" s="28" t="s">
        <v>22</v>
      </c>
    </row>
    <row r="16" spans="1:20" customFormat="1" ht="13.5" customHeight="1" x14ac:dyDescent="0.25">
      <c r="A16" s="36"/>
      <c r="B16" s="122" t="s">
        <v>1</v>
      </c>
      <c r="C16" s="122"/>
      <c r="D16" s="122"/>
      <c r="E16" s="122"/>
      <c r="F16" s="122"/>
      <c r="G16" s="122"/>
      <c r="H16" s="37"/>
    </row>
    <row r="17" spans="1:23" customFormat="1" ht="9.75" customHeight="1" x14ac:dyDescent="0.25">
      <c r="A17" s="26"/>
      <c r="B17" s="26"/>
      <c r="C17" s="27"/>
      <c r="D17" s="38"/>
      <c r="E17" s="38"/>
      <c r="F17" s="38"/>
      <c r="G17" s="39"/>
      <c r="H17" s="39"/>
    </row>
    <row r="18" spans="1:23" customFormat="1" ht="15" x14ac:dyDescent="0.25">
      <c r="A18" s="40"/>
      <c r="B18" s="123" t="s">
        <v>29</v>
      </c>
      <c r="C18" s="123"/>
      <c r="D18" s="123"/>
      <c r="E18" s="123"/>
      <c r="F18" s="123"/>
      <c r="G18" s="123"/>
      <c r="H18" s="30"/>
    </row>
    <row r="19" spans="1:23" customFormat="1" ht="9.75" customHeight="1" x14ac:dyDescent="0.25">
      <c r="A19" s="26"/>
      <c r="B19" s="26"/>
      <c r="C19" s="27"/>
      <c r="D19" s="30"/>
      <c r="E19" s="30"/>
      <c r="F19" s="30"/>
      <c r="G19" s="30"/>
      <c r="H19" s="30"/>
    </row>
    <row r="20" spans="1:23" customFormat="1" ht="16.5" customHeight="1" x14ac:dyDescent="0.25">
      <c r="A20" s="124" t="s">
        <v>2</v>
      </c>
      <c r="B20" s="124" t="s">
        <v>30</v>
      </c>
      <c r="C20" s="127" t="s">
        <v>31</v>
      </c>
      <c r="D20" s="130" t="s">
        <v>32</v>
      </c>
      <c r="E20" s="130"/>
      <c r="F20" s="130"/>
      <c r="G20" s="130"/>
      <c r="H20" s="130" t="s">
        <v>33</v>
      </c>
    </row>
    <row r="21" spans="1:23" customFormat="1" ht="50.25" customHeight="1" x14ac:dyDescent="0.25">
      <c r="A21" s="125"/>
      <c r="B21" s="125"/>
      <c r="C21" s="128"/>
      <c r="D21" s="127" t="s">
        <v>34</v>
      </c>
      <c r="E21" s="127" t="s">
        <v>35</v>
      </c>
      <c r="F21" s="127" t="s">
        <v>36</v>
      </c>
      <c r="G21" s="134" t="s">
        <v>37</v>
      </c>
      <c r="H21" s="130"/>
    </row>
    <row r="22" spans="1:23" customFormat="1" ht="3.75" customHeight="1" x14ac:dyDescent="0.25">
      <c r="A22" s="126"/>
      <c r="B22" s="126"/>
      <c r="C22" s="129"/>
      <c r="D22" s="129"/>
      <c r="E22" s="129"/>
      <c r="F22" s="129"/>
      <c r="G22" s="135"/>
      <c r="H22" s="130"/>
    </row>
    <row r="23" spans="1:23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customFormat="1" ht="15" x14ac:dyDescent="0.25">
      <c r="A24" s="131" t="s">
        <v>38</v>
      </c>
      <c r="B24" s="132"/>
      <c r="C24" s="132"/>
      <c r="D24" s="132"/>
      <c r="E24" s="132"/>
      <c r="F24" s="132"/>
      <c r="G24" s="132"/>
      <c r="H24" s="133"/>
      <c r="U24" s="43" t="s">
        <v>38</v>
      </c>
    </row>
    <row r="25" spans="1:23" customFormat="1" ht="15" x14ac:dyDescent="0.25">
      <c r="A25" s="41" t="s">
        <v>39</v>
      </c>
      <c r="B25" s="44" t="s">
        <v>40</v>
      </c>
      <c r="C25" s="45" t="s">
        <v>41</v>
      </c>
      <c r="D25" s="46">
        <v>6431.6059999999998</v>
      </c>
      <c r="E25" s="47"/>
      <c r="F25" s="46">
        <v>1203.115</v>
      </c>
      <c r="G25" s="47"/>
      <c r="H25" s="46">
        <v>7634.7209999999995</v>
      </c>
      <c r="U25" s="43"/>
    </row>
    <row r="26" spans="1:23" customFormat="1" ht="23.25" x14ac:dyDescent="0.25">
      <c r="A26" s="48"/>
      <c r="B26" s="136" t="s">
        <v>42</v>
      </c>
      <c r="C26" s="137"/>
      <c r="D26" s="49">
        <v>6431.6059999999998</v>
      </c>
      <c r="E26" s="50"/>
      <c r="F26" s="52">
        <v>1203.115</v>
      </c>
      <c r="G26" s="51"/>
      <c r="H26" s="52">
        <v>7634.7209999999995</v>
      </c>
      <c r="U26" s="43"/>
      <c r="V26" s="53" t="s">
        <v>42</v>
      </c>
    </row>
    <row r="27" spans="1:23" customFormat="1" ht="15" x14ac:dyDescent="0.25">
      <c r="A27" s="131" t="s">
        <v>43</v>
      </c>
      <c r="B27" s="132"/>
      <c r="C27" s="132"/>
      <c r="D27" s="132"/>
      <c r="E27" s="132"/>
      <c r="F27" s="132"/>
      <c r="G27" s="132"/>
      <c r="H27" s="133"/>
      <c r="U27" s="43" t="s">
        <v>43</v>
      </c>
      <c r="V27" s="53"/>
    </row>
    <row r="28" spans="1:23" customFormat="1" ht="15" x14ac:dyDescent="0.25">
      <c r="A28" s="48"/>
      <c r="B28" s="138" t="s">
        <v>44</v>
      </c>
      <c r="C28" s="139"/>
      <c r="D28" s="49">
        <v>6431.6059999999998</v>
      </c>
      <c r="E28" s="50"/>
      <c r="F28" s="52">
        <v>1203.115</v>
      </c>
      <c r="G28" s="51"/>
      <c r="H28" s="52">
        <v>7634.7209999999995</v>
      </c>
      <c r="U28" s="43"/>
      <c r="V28" s="53"/>
      <c r="W28" s="54" t="s">
        <v>44</v>
      </c>
    </row>
    <row r="29" spans="1:23" customFormat="1" ht="15" x14ac:dyDescent="0.25">
      <c r="A29" s="131" t="s">
        <v>45</v>
      </c>
      <c r="B29" s="132"/>
      <c r="C29" s="132"/>
      <c r="D29" s="132"/>
      <c r="E29" s="132"/>
      <c r="F29" s="132"/>
      <c r="G29" s="132"/>
      <c r="H29" s="133"/>
      <c r="U29" s="43" t="s">
        <v>45</v>
      </c>
      <c r="V29" s="53"/>
      <c r="W29" s="54"/>
    </row>
    <row r="30" spans="1:23" customFormat="1" ht="15" x14ac:dyDescent="0.25">
      <c r="A30" s="48"/>
      <c r="B30" s="138" t="s">
        <v>46</v>
      </c>
      <c r="C30" s="139"/>
      <c r="D30" s="49">
        <v>6431.6059999999998</v>
      </c>
      <c r="E30" s="50"/>
      <c r="F30" s="52">
        <v>1203.115</v>
      </c>
      <c r="G30" s="51"/>
      <c r="H30" s="52">
        <v>7634.7209999999995</v>
      </c>
      <c r="U30" s="43"/>
      <c r="V30" s="53"/>
      <c r="W30" s="54" t="s">
        <v>46</v>
      </c>
    </row>
    <row r="31" spans="1:23" customFormat="1" ht="15" x14ac:dyDescent="0.25">
      <c r="A31" s="131" t="s">
        <v>47</v>
      </c>
      <c r="B31" s="132"/>
      <c r="C31" s="132"/>
      <c r="D31" s="132"/>
      <c r="E31" s="132"/>
      <c r="F31" s="132"/>
      <c r="G31" s="132"/>
      <c r="H31" s="133"/>
      <c r="U31" s="43" t="s">
        <v>47</v>
      </c>
      <c r="V31" s="53"/>
      <c r="W31" s="54"/>
    </row>
    <row r="32" spans="1:23" customFormat="1" ht="15" x14ac:dyDescent="0.25">
      <c r="A32" s="41" t="s">
        <v>48</v>
      </c>
      <c r="B32" s="44"/>
      <c r="C32" s="45" t="s">
        <v>49</v>
      </c>
      <c r="D32" s="47"/>
      <c r="E32" s="47"/>
      <c r="F32" s="47"/>
      <c r="G32" s="47"/>
      <c r="H32" s="47"/>
      <c r="U32" s="43"/>
      <c r="V32" s="53"/>
      <c r="W32" s="54"/>
    </row>
    <row r="33" spans="1:23" customFormat="1" ht="15" x14ac:dyDescent="0.25">
      <c r="A33" s="41" t="s">
        <v>50</v>
      </c>
      <c r="B33" s="44"/>
      <c r="C33" s="45" t="s">
        <v>53</v>
      </c>
      <c r="D33" s="47"/>
      <c r="E33" s="47"/>
      <c r="F33" s="47"/>
      <c r="G33" s="47"/>
      <c r="H33" s="47"/>
      <c r="U33" s="43"/>
      <c r="V33" s="53"/>
      <c r="W33" s="54"/>
    </row>
    <row r="34" spans="1:23" customFormat="1" ht="15" x14ac:dyDescent="0.25">
      <c r="A34" s="41" t="s">
        <v>52</v>
      </c>
      <c r="B34" s="44"/>
      <c r="C34" s="45" t="s">
        <v>55</v>
      </c>
      <c r="D34" s="47"/>
      <c r="E34" s="47"/>
      <c r="F34" s="47"/>
      <c r="G34" s="47"/>
      <c r="H34" s="47"/>
      <c r="U34" s="43"/>
      <c r="V34" s="53"/>
      <c r="W34" s="54"/>
    </row>
    <row r="35" spans="1:23" customFormat="1" ht="15" x14ac:dyDescent="0.25">
      <c r="A35" s="41" t="s">
        <v>54</v>
      </c>
      <c r="B35" s="44"/>
      <c r="C35" s="45" t="s">
        <v>57</v>
      </c>
      <c r="D35" s="47"/>
      <c r="E35" s="47"/>
      <c r="F35" s="47"/>
      <c r="G35" s="47"/>
      <c r="H35" s="47"/>
      <c r="U35" s="43"/>
      <c r="V35" s="53"/>
      <c r="W35" s="54"/>
    </row>
    <row r="36" spans="1:23" customFormat="1" ht="15" x14ac:dyDescent="0.25">
      <c r="A36" s="41" t="s">
        <v>56</v>
      </c>
      <c r="B36" s="44"/>
      <c r="C36" s="45" t="s">
        <v>59</v>
      </c>
      <c r="D36" s="47"/>
      <c r="E36" s="47"/>
      <c r="F36" s="47"/>
      <c r="G36" s="47"/>
      <c r="H36" s="47"/>
      <c r="U36" s="43"/>
      <c r="V36" s="53"/>
      <c r="W36" s="54"/>
    </row>
    <row r="37" spans="1:23" customFormat="1" ht="15" x14ac:dyDescent="0.25">
      <c r="A37" s="41" t="s">
        <v>58</v>
      </c>
      <c r="B37" s="44"/>
      <c r="C37" s="45" t="s">
        <v>61</v>
      </c>
      <c r="D37" s="47"/>
      <c r="E37" s="47"/>
      <c r="F37" s="47"/>
      <c r="G37" s="55">
        <v>39.546999999999997</v>
      </c>
      <c r="H37" s="55">
        <v>39.546999999999997</v>
      </c>
      <c r="U37" s="43"/>
      <c r="V37" s="53"/>
      <c r="W37" s="54"/>
    </row>
    <row r="38" spans="1:23" customFormat="1" ht="15" x14ac:dyDescent="0.25">
      <c r="A38" s="48"/>
      <c r="B38" s="136" t="s">
        <v>62</v>
      </c>
      <c r="C38" s="137"/>
      <c r="D38" s="50"/>
      <c r="E38" s="50"/>
      <c r="F38" s="51"/>
      <c r="G38" s="56">
        <v>39.546999999999997</v>
      </c>
      <c r="H38" s="56">
        <v>39.546999999999997</v>
      </c>
      <c r="U38" s="43"/>
      <c r="V38" s="53" t="s">
        <v>62</v>
      </c>
      <c r="W38" s="54"/>
    </row>
    <row r="39" spans="1:23" customFormat="1" ht="15" x14ac:dyDescent="0.25">
      <c r="A39" s="48"/>
      <c r="B39" s="138" t="s">
        <v>63</v>
      </c>
      <c r="C39" s="139"/>
      <c r="D39" s="49">
        <v>6431.6059999999998</v>
      </c>
      <c r="E39" s="50"/>
      <c r="F39" s="52">
        <v>1203.115</v>
      </c>
      <c r="G39" s="56">
        <v>39.546999999999997</v>
      </c>
      <c r="H39" s="52">
        <v>7674.268</v>
      </c>
      <c r="U39" s="43"/>
      <c r="V39" s="53"/>
      <c r="W39" s="54" t="s">
        <v>63</v>
      </c>
    </row>
    <row r="40" spans="1:23" customFormat="1" ht="48.75" x14ac:dyDescent="0.25">
      <c r="A40" s="131" t="s">
        <v>64</v>
      </c>
      <c r="B40" s="132"/>
      <c r="C40" s="132"/>
      <c r="D40" s="132"/>
      <c r="E40" s="132"/>
      <c r="F40" s="132"/>
      <c r="G40" s="132"/>
      <c r="H40" s="133"/>
      <c r="U40" s="43" t="s">
        <v>64</v>
      </c>
      <c r="V40" s="53"/>
      <c r="W40" s="54"/>
    </row>
    <row r="41" spans="1:23" customFormat="1" ht="15" x14ac:dyDescent="0.25">
      <c r="A41" s="41" t="s">
        <v>60</v>
      </c>
      <c r="B41" s="44"/>
      <c r="C41" s="45" t="s">
        <v>66</v>
      </c>
      <c r="D41" s="47"/>
      <c r="E41" s="47"/>
      <c r="F41" s="47"/>
      <c r="G41" s="47"/>
      <c r="H41" s="47"/>
      <c r="U41" s="43"/>
      <c r="V41" s="53"/>
      <c r="W41" s="54"/>
    </row>
    <row r="42" spans="1:23" customFormat="1" ht="15" x14ac:dyDescent="0.25">
      <c r="A42" s="41" t="s">
        <v>65</v>
      </c>
      <c r="B42" s="44"/>
      <c r="C42" s="45" t="s">
        <v>68</v>
      </c>
      <c r="D42" s="47"/>
      <c r="E42" s="47"/>
      <c r="F42" s="47"/>
      <c r="G42" s="47"/>
      <c r="H42" s="47"/>
      <c r="U42" s="43"/>
      <c r="V42" s="53"/>
      <c r="W42" s="54"/>
    </row>
    <row r="43" spans="1:23" customFormat="1" ht="15" x14ac:dyDescent="0.25">
      <c r="A43" s="41" t="s">
        <v>67</v>
      </c>
      <c r="B43" s="44"/>
      <c r="C43" s="45" t="s">
        <v>70</v>
      </c>
      <c r="D43" s="47"/>
      <c r="E43" s="47"/>
      <c r="F43" s="47"/>
      <c r="G43" s="47"/>
      <c r="H43" s="47"/>
      <c r="U43" s="43"/>
      <c r="V43" s="53"/>
      <c r="W43" s="54"/>
    </row>
    <row r="44" spans="1:23" customFormat="1" ht="15" x14ac:dyDescent="0.25">
      <c r="A44" s="41" t="s">
        <v>69</v>
      </c>
      <c r="B44" s="44"/>
      <c r="C44" s="45" t="s">
        <v>72</v>
      </c>
      <c r="D44" s="47"/>
      <c r="E44" s="47"/>
      <c r="F44" s="47"/>
      <c r="G44" s="47"/>
      <c r="H44" s="47"/>
      <c r="U44" s="43"/>
      <c r="V44" s="53"/>
      <c r="W44" s="54"/>
    </row>
    <row r="45" spans="1:23" customFormat="1" ht="15" x14ac:dyDescent="0.25">
      <c r="A45" s="41" t="s">
        <v>71</v>
      </c>
      <c r="B45" s="44"/>
      <c r="C45" s="45" t="s">
        <v>74</v>
      </c>
      <c r="D45" s="47"/>
      <c r="E45" s="47"/>
      <c r="F45" s="47"/>
      <c r="G45" s="47"/>
      <c r="H45" s="47"/>
      <c r="U45" s="43"/>
      <c r="V45" s="53"/>
      <c r="W45" s="54"/>
    </row>
    <row r="46" spans="1:23" customFormat="1" ht="15" x14ac:dyDescent="0.25">
      <c r="A46" s="41" t="s">
        <v>73</v>
      </c>
      <c r="B46" s="44"/>
      <c r="C46" s="45" t="s">
        <v>76</v>
      </c>
      <c r="D46" s="47"/>
      <c r="E46" s="47"/>
      <c r="F46" s="47"/>
      <c r="G46" s="64">
        <v>4.26</v>
      </c>
      <c r="H46" s="64">
        <v>4.26</v>
      </c>
      <c r="U46" s="43"/>
      <c r="V46" s="53"/>
      <c r="W46" s="54"/>
    </row>
    <row r="47" spans="1:23" customFormat="1" ht="15" x14ac:dyDescent="0.25">
      <c r="A47" s="48"/>
      <c r="B47" s="136" t="s">
        <v>77</v>
      </c>
      <c r="C47" s="137"/>
      <c r="D47" s="50"/>
      <c r="E47" s="50"/>
      <c r="F47" s="51"/>
      <c r="G47" s="65">
        <v>4.26</v>
      </c>
      <c r="H47" s="65">
        <v>4.26</v>
      </c>
      <c r="U47" s="43"/>
      <c r="V47" s="53" t="s">
        <v>77</v>
      </c>
      <c r="W47" s="54"/>
    </row>
    <row r="48" spans="1:23" customFormat="1" ht="15" x14ac:dyDescent="0.25">
      <c r="A48" s="48"/>
      <c r="B48" s="138" t="s">
        <v>78</v>
      </c>
      <c r="C48" s="139"/>
      <c r="D48" s="49">
        <v>6431.6059999999998</v>
      </c>
      <c r="E48" s="50"/>
      <c r="F48" s="52">
        <v>1203.115</v>
      </c>
      <c r="G48" s="56">
        <v>43.807000000000002</v>
      </c>
      <c r="H48" s="52">
        <v>7678.5280000000002</v>
      </c>
      <c r="U48" s="43"/>
      <c r="V48" s="53"/>
      <c r="W48" s="54" t="s">
        <v>78</v>
      </c>
    </row>
    <row r="49" spans="1:23" customFormat="1" ht="15" x14ac:dyDescent="0.25">
      <c r="A49" s="131" t="s">
        <v>79</v>
      </c>
      <c r="B49" s="132"/>
      <c r="C49" s="132"/>
      <c r="D49" s="132"/>
      <c r="E49" s="132"/>
      <c r="F49" s="132"/>
      <c r="G49" s="132"/>
      <c r="H49" s="133"/>
      <c r="U49" s="43" t="s">
        <v>79</v>
      </c>
      <c r="V49" s="53"/>
      <c r="W49" s="54"/>
    </row>
    <row r="50" spans="1:23" customFormat="1" ht="15" x14ac:dyDescent="0.25">
      <c r="A50" s="48"/>
      <c r="B50" s="138" t="s">
        <v>80</v>
      </c>
      <c r="C50" s="139"/>
      <c r="D50" s="49">
        <v>6431.6059999999998</v>
      </c>
      <c r="E50" s="50"/>
      <c r="F50" s="52">
        <v>1203.115</v>
      </c>
      <c r="G50" s="56">
        <v>43.807000000000002</v>
      </c>
      <c r="H50" s="52">
        <v>7678.5280000000002</v>
      </c>
      <c r="U50" s="43"/>
      <c r="V50" s="53"/>
      <c r="W50" s="54" t="s">
        <v>80</v>
      </c>
    </row>
    <row r="51" spans="1:23" customFormat="1" ht="15" x14ac:dyDescent="0.25">
      <c r="A51" s="131" t="s">
        <v>81</v>
      </c>
      <c r="B51" s="132"/>
      <c r="C51" s="132"/>
      <c r="D51" s="132"/>
      <c r="E51" s="132"/>
      <c r="F51" s="132"/>
      <c r="G51" s="132"/>
      <c r="H51" s="133"/>
      <c r="U51" s="43" t="s">
        <v>81</v>
      </c>
      <c r="V51" s="53"/>
      <c r="W51" s="54"/>
    </row>
    <row r="52" spans="1:23" customFormat="1" ht="15" x14ac:dyDescent="0.25">
      <c r="A52" s="41" t="s">
        <v>75</v>
      </c>
      <c r="B52" s="44" t="s">
        <v>83</v>
      </c>
      <c r="C52" s="45" t="s">
        <v>84</v>
      </c>
      <c r="D52" s="46">
        <v>1286.3209999999999</v>
      </c>
      <c r="E52" s="47"/>
      <c r="F52" s="55">
        <v>240.62299999999999</v>
      </c>
      <c r="G52" s="55">
        <v>8.7609999999999992</v>
      </c>
      <c r="H52" s="46">
        <v>1535.7049999999999</v>
      </c>
      <c r="U52" s="43"/>
      <c r="V52" s="53"/>
      <c r="W52" s="54"/>
    </row>
    <row r="53" spans="1:23" customFormat="1" ht="15" x14ac:dyDescent="0.25">
      <c r="A53" s="48"/>
      <c r="B53" s="136" t="s">
        <v>85</v>
      </c>
      <c r="C53" s="137"/>
      <c r="D53" s="49">
        <v>1286.3209999999999</v>
      </c>
      <c r="E53" s="50"/>
      <c r="F53" s="56">
        <v>240.62299999999999</v>
      </c>
      <c r="G53" s="56">
        <v>8.7609999999999992</v>
      </c>
      <c r="H53" s="52">
        <v>1535.7049999999999</v>
      </c>
      <c r="U53" s="43"/>
      <c r="V53" s="53" t="s">
        <v>85</v>
      </c>
      <c r="W53" s="54"/>
    </row>
    <row r="54" spans="1:23" customFormat="1" ht="15" x14ac:dyDescent="0.25">
      <c r="A54" s="48"/>
      <c r="B54" s="138" t="s">
        <v>86</v>
      </c>
      <c r="C54" s="139"/>
      <c r="D54" s="49">
        <v>7717.9269999999997</v>
      </c>
      <c r="E54" s="50"/>
      <c r="F54" s="52">
        <v>1443.7380000000001</v>
      </c>
      <c r="G54" s="56">
        <v>52.567999999999998</v>
      </c>
      <c r="H54" s="52">
        <v>9214.2330000000002</v>
      </c>
      <c r="U54" s="43"/>
      <c r="V54" s="53"/>
      <c r="W54" s="54" t="s">
        <v>86</v>
      </c>
    </row>
    <row r="57" spans="1:23" customFormat="1" ht="15" x14ac:dyDescent="0.25">
      <c r="A57" s="66" t="s">
        <v>88</v>
      </c>
      <c r="B57" s="26"/>
      <c r="D57" s="67"/>
      <c r="E57" s="67"/>
      <c r="F57" s="67" t="s">
        <v>89</v>
      </c>
      <c r="G57" s="67"/>
      <c r="H57" s="67"/>
    </row>
    <row r="58" spans="1:23" customFormat="1" ht="15" x14ac:dyDescent="0.25">
      <c r="A58" s="26"/>
      <c r="B58" s="26"/>
      <c r="C58" s="68"/>
      <c r="D58" s="68" t="s">
        <v>90</v>
      </c>
      <c r="E58" s="68"/>
      <c r="F58" s="68"/>
      <c r="G58" s="68"/>
      <c r="H58" s="68"/>
    </row>
    <row r="59" spans="1:23" customFormat="1" ht="15" x14ac:dyDescent="0.25">
      <c r="A59" s="66" t="s">
        <v>91</v>
      </c>
      <c r="B59" s="26"/>
      <c r="D59" s="67"/>
      <c r="E59" s="67"/>
      <c r="F59" s="67" t="s">
        <v>89</v>
      </c>
      <c r="G59" s="67"/>
      <c r="H59" s="67"/>
    </row>
    <row r="60" spans="1:23" customFormat="1" ht="15" x14ac:dyDescent="0.25">
      <c r="A60" s="26"/>
      <c r="B60" s="26"/>
      <c r="C60" s="68"/>
      <c r="D60" s="68" t="s">
        <v>90</v>
      </c>
      <c r="E60" s="68"/>
      <c r="F60" s="68"/>
      <c r="G60" s="68"/>
      <c r="H60" s="68"/>
    </row>
    <row r="61" spans="1:23" customFormat="1" ht="15" x14ac:dyDescent="0.25">
      <c r="A61" s="66" t="s">
        <v>92</v>
      </c>
      <c r="B61" s="26"/>
      <c r="C61" s="69"/>
      <c r="D61" s="69"/>
      <c r="E61" s="69"/>
      <c r="F61" s="69" t="s">
        <v>89</v>
      </c>
      <c r="G61" s="69"/>
      <c r="H61" s="69"/>
    </row>
    <row r="62" spans="1:23" customFormat="1" ht="15" x14ac:dyDescent="0.25">
      <c r="A62" s="26"/>
      <c r="B62" s="26"/>
      <c r="C62" s="29"/>
      <c r="D62" s="68" t="s">
        <v>90</v>
      </c>
      <c r="E62" s="68"/>
      <c r="F62" s="68"/>
      <c r="G62" s="68"/>
      <c r="H62" s="68"/>
    </row>
    <row r="63" spans="1:23" customFormat="1" ht="15" x14ac:dyDescent="0.25">
      <c r="A63" s="66" t="s">
        <v>0</v>
      </c>
      <c r="B63" s="26"/>
      <c r="C63" s="69"/>
      <c r="D63" s="69"/>
      <c r="E63" s="69"/>
      <c r="F63" s="69" t="s">
        <v>89</v>
      </c>
      <c r="G63" s="69"/>
      <c r="H63" s="69"/>
    </row>
    <row r="64" spans="1:23" customFormat="1" ht="15" x14ac:dyDescent="0.25">
      <c r="A64" s="26"/>
      <c r="B64" s="26"/>
      <c r="C64" s="119" t="s">
        <v>93</v>
      </c>
      <c r="D64" s="119"/>
      <c r="E64" s="119"/>
      <c r="F64" s="119"/>
      <c r="G64" s="68"/>
      <c r="H64" s="68"/>
    </row>
    <row r="66" spans="3:3" customFormat="1" ht="15" x14ac:dyDescent="0.25">
      <c r="C66" s="70"/>
    </row>
  </sheetData>
  <mergeCells count="35">
    <mergeCell ref="B50:C50"/>
    <mergeCell ref="A51:H51"/>
    <mergeCell ref="B53:C53"/>
    <mergeCell ref="B54:C54"/>
    <mergeCell ref="C64:F64"/>
    <mergeCell ref="A49:H49"/>
    <mergeCell ref="B26:C26"/>
    <mergeCell ref="A27:H27"/>
    <mergeCell ref="B28:C28"/>
    <mergeCell ref="A29:H29"/>
    <mergeCell ref="B30:C30"/>
    <mergeCell ref="A31:H31"/>
    <mergeCell ref="B38:C38"/>
    <mergeCell ref="B39:C39"/>
    <mergeCell ref="A40:H40"/>
    <mergeCell ref="B47:C47"/>
    <mergeCell ref="B48:C48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0AAD7-F4E7-4E4D-8D77-6A554553FD28}">
  <dimension ref="A1:I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6" t="s">
        <v>17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124</v>
      </c>
      <c r="C6" s="17">
        <f>C26</f>
        <v>10919.602285359768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6" t="s">
        <v>3</v>
      </c>
      <c r="C12" s="106"/>
    </row>
    <row r="13" spans="1:3" ht="15" x14ac:dyDescent="0.2">
      <c r="A13" s="3"/>
      <c r="B13" s="3"/>
      <c r="C13" s="3"/>
    </row>
    <row r="14" spans="1:3" ht="45" customHeight="1" x14ac:dyDescent="0.2">
      <c r="A14" s="3"/>
      <c r="B14" s="140" t="s">
        <v>19</v>
      </c>
      <c r="C14" s="140"/>
    </row>
    <row r="15" spans="1:3" ht="15" x14ac:dyDescent="0.2">
      <c r="A15" s="4"/>
      <c r="B15" s="108" t="s">
        <v>1</v>
      </c>
      <c r="C15" s="108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2"/>
    </row>
    <row r="18" spans="1:9" ht="28.5" x14ac:dyDescent="0.2">
      <c r="A18" s="8" t="s">
        <v>2</v>
      </c>
      <c r="B18" s="11" t="s">
        <v>4</v>
      </c>
      <c r="C18" s="14" t="s">
        <v>5</v>
      </c>
      <c r="D18" s="12"/>
    </row>
    <row r="19" spans="1:9" ht="15.75" x14ac:dyDescent="0.2">
      <c r="A19" s="8">
        <v>1</v>
      </c>
      <c r="B19" s="11">
        <v>2</v>
      </c>
      <c r="C19" s="15">
        <v>3</v>
      </c>
      <c r="D19" s="12"/>
    </row>
    <row r="20" spans="1:9" x14ac:dyDescent="0.2">
      <c r="A20" s="9">
        <v>1</v>
      </c>
      <c r="B20" s="13" t="s">
        <v>6</v>
      </c>
      <c r="C20" s="21">
        <v>7678.5280000000002</v>
      </c>
      <c r="D20" s="18"/>
    </row>
    <row r="21" spans="1:9" x14ac:dyDescent="0.2">
      <c r="A21" s="9">
        <v>1.1000000000000001</v>
      </c>
      <c r="B21" s="13" t="s">
        <v>7</v>
      </c>
      <c r="C21" s="22">
        <v>6431.6059999999998</v>
      </c>
      <c r="D21" s="19"/>
    </row>
    <row r="22" spans="1:9" x14ac:dyDescent="0.2">
      <c r="A22" s="9">
        <v>1.2</v>
      </c>
      <c r="B22" s="13" t="s">
        <v>8</v>
      </c>
      <c r="C22" s="23">
        <v>1203.115</v>
      </c>
      <c r="D22" s="19"/>
    </row>
    <row r="23" spans="1:9" x14ac:dyDescent="0.2">
      <c r="A23" s="9">
        <v>1.3</v>
      </c>
      <c r="B23" s="13" t="s">
        <v>9</v>
      </c>
      <c r="C23" s="23">
        <v>43.807000000000002</v>
      </c>
      <c r="D23" s="19"/>
    </row>
    <row r="24" spans="1:9" x14ac:dyDescent="0.2">
      <c r="A24" s="9">
        <v>2</v>
      </c>
      <c r="B24" s="13" t="s">
        <v>10</v>
      </c>
      <c r="C24" s="23">
        <v>9214.2330000000002</v>
      </c>
    </row>
    <row r="25" spans="1:9" x14ac:dyDescent="0.2">
      <c r="A25" s="9">
        <v>2.1</v>
      </c>
      <c r="B25" s="13" t="s">
        <v>11</v>
      </c>
      <c r="C25" s="23">
        <v>1535.7049999999999</v>
      </c>
    </row>
    <row r="26" spans="1:9" ht="24" x14ac:dyDescent="0.2">
      <c r="A26" s="9">
        <v>3</v>
      </c>
      <c r="B26" s="13" t="s">
        <v>12</v>
      </c>
      <c r="C26" s="24">
        <v>10919.602285359768</v>
      </c>
    </row>
    <row r="27" spans="1:9" ht="15" x14ac:dyDescent="0.25">
      <c r="A27" s="3"/>
      <c r="C27" s="3"/>
      <c r="H27" s="20"/>
      <c r="I27" s="20"/>
    </row>
    <row r="28" spans="1:9" ht="25.5" customHeight="1" x14ac:dyDescent="0.25">
      <c r="A28" s="109" t="s">
        <v>13</v>
      </c>
      <c r="B28" s="109"/>
      <c r="C28" s="109"/>
      <c r="H28" s="20"/>
      <c r="I28" s="20"/>
    </row>
    <row r="29" spans="1:9" ht="15" x14ac:dyDescent="0.25">
      <c r="H29" s="20"/>
      <c r="I29" s="20"/>
    </row>
    <row r="31" spans="1:9" ht="15" customHeight="1" x14ac:dyDescent="0.2"/>
    <row r="32" spans="1:9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D557-1517-433D-BB9D-DF42BF65A3AF}">
  <sheetPr>
    <pageSetUpPr fitToPage="1"/>
  </sheetPr>
  <dimension ref="A1:W48"/>
  <sheetViews>
    <sheetView topLeftCell="A22" workbookViewId="0">
      <selection activeCell="E26" sqref="E26"/>
    </sheetView>
  </sheetViews>
  <sheetFormatPr defaultColWidth="9.140625" defaultRowHeight="11.25" customHeight="1" x14ac:dyDescent="0.2"/>
  <cols>
    <col min="1" max="1" width="6.7109375" style="32" customWidth="1"/>
    <col min="2" max="2" width="20.140625" style="32" customWidth="1"/>
    <col min="3" max="3" width="32.7109375" style="62" customWidth="1"/>
    <col min="4" max="8" width="14" style="62" customWidth="1"/>
    <col min="9" max="9" width="9.140625" style="62"/>
    <col min="10" max="14" width="88.7109375" style="63" hidden="1" customWidth="1"/>
    <col min="15" max="20" width="108.85546875" style="63" hidden="1" customWidth="1"/>
    <col min="21" max="21" width="129.5703125" style="63" hidden="1" customWidth="1"/>
    <col min="22" max="23" width="52.85546875" style="63" hidden="1" customWidth="1"/>
    <col min="24" max="16384" width="9.140625" style="62"/>
  </cols>
  <sheetData>
    <row r="1" spans="1:20" customFormat="1" ht="15" x14ac:dyDescent="0.25">
      <c r="H1" s="25" t="s">
        <v>20</v>
      </c>
    </row>
    <row r="2" spans="1:20" customFormat="1" ht="15" x14ac:dyDescent="0.25">
      <c r="A2" s="26"/>
      <c r="B2" s="26"/>
      <c r="C2" s="27"/>
      <c r="D2" s="27"/>
      <c r="E2" s="27"/>
      <c r="F2" s="27"/>
      <c r="G2" s="27"/>
      <c r="H2" s="25"/>
    </row>
    <row r="3" spans="1:20" customFormat="1" ht="15" x14ac:dyDescent="0.25">
      <c r="A3" s="26"/>
      <c r="B3" s="26"/>
      <c r="C3" s="27"/>
      <c r="D3" s="27"/>
      <c r="E3" s="27"/>
      <c r="F3" s="27"/>
      <c r="G3" s="27"/>
      <c r="H3" s="25"/>
    </row>
    <row r="4" spans="1:20" customFormat="1" ht="15" x14ac:dyDescent="0.25">
      <c r="A4" s="26"/>
      <c r="B4" s="26" t="s">
        <v>0</v>
      </c>
      <c r="C4" s="118" t="s">
        <v>21</v>
      </c>
      <c r="D4" s="118"/>
      <c r="E4" s="118"/>
      <c r="F4" s="118"/>
      <c r="G4" s="118"/>
      <c r="H4" s="27"/>
      <c r="J4" s="28" t="s">
        <v>21</v>
      </c>
      <c r="K4" s="28" t="s">
        <v>22</v>
      </c>
      <c r="L4" s="28" t="s">
        <v>22</v>
      </c>
      <c r="M4" s="28" t="s">
        <v>22</v>
      </c>
      <c r="N4" s="28" t="s">
        <v>22</v>
      </c>
    </row>
    <row r="5" spans="1:20" customFormat="1" ht="10.5" customHeight="1" x14ac:dyDescent="0.25">
      <c r="A5" s="26"/>
      <c r="B5" s="26"/>
      <c r="C5" s="119" t="s">
        <v>23</v>
      </c>
      <c r="D5" s="119"/>
      <c r="E5" s="119"/>
      <c r="F5" s="119"/>
      <c r="G5" s="119"/>
      <c r="H5" s="27"/>
    </row>
    <row r="6" spans="1:20" customFormat="1" ht="17.25" customHeight="1" x14ac:dyDescent="0.25">
      <c r="A6" s="26"/>
      <c r="B6" s="27" t="s">
        <v>24</v>
      </c>
      <c r="C6" s="30"/>
      <c r="D6" s="30"/>
      <c r="E6" s="30"/>
      <c r="F6" s="30"/>
      <c r="G6" s="30"/>
      <c r="H6" s="27"/>
    </row>
    <row r="7" spans="1:20" customFormat="1" ht="17.25" customHeight="1" x14ac:dyDescent="0.25">
      <c r="A7" s="26"/>
      <c r="B7" s="26"/>
      <c r="C7" s="30"/>
      <c r="D7" s="30"/>
      <c r="E7" s="30"/>
      <c r="F7" s="30"/>
      <c r="G7" s="30"/>
      <c r="H7" s="27"/>
    </row>
    <row r="8" spans="1:20" customFormat="1" ht="17.25" customHeight="1" x14ac:dyDescent="0.25">
      <c r="A8" s="26"/>
      <c r="B8" s="31" t="s">
        <v>94</v>
      </c>
      <c r="C8" s="30"/>
      <c r="D8" s="30"/>
      <c r="E8" s="30"/>
      <c r="F8" s="30"/>
      <c r="G8" s="30"/>
      <c r="H8" s="27"/>
    </row>
    <row r="9" spans="1:20" customFormat="1" ht="17.25" customHeight="1" x14ac:dyDescent="0.25">
      <c r="A9" s="26"/>
      <c r="B9" s="32" t="s">
        <v>26</v>
      </c>
      <c r="D9" s="25"/>
      <c r="E9" s="30"/>
      <c r="F9" s="30"/>
      <c r="G9" s="30"/>
      <c r="H9" s="27"/>
    </row>
    <row r="10" spans="1:20" customFormat="1" ht="17.25" customHeight="1" x14ac:dyDescent="0.25">
      <c r="A10" s="26"/>
      <c r="B10" s="26"/>
      <c r="C10" s="120"/>
      <c r="D10" s="120"/>
      <c r="E10" s="120"/>
      <c r="F10" s="120"/>
      <c r="G10" s="120"/>
      <c r="H10" s="27"/>
    </row>
    <row r="11" spans="1:20" customFormat="1" ht="11.25" customHeight="1" x14ac:dyDescent="0.25">
      <c r="A11" s="33"/>
      <c r="B11" s="33"/>
      <c r="C11" s="119" t="s">
        <v>27</v>
      </c>
      <c r="D11" s="119"/>
      <c r="E11" s="119"/>
      <c r="F11" s="119"/>
      <c r="G11" s="119"/>
      <c r="H11" s="34"/>
    </row>
    <row r="12" spans="1:20" customFormat="1" ht="11.25" customHeight="1" x14ac:dyDescent="0.25">
      <c r="A12" s="33"/>
      <c r="B12" s="33"/>
      <c r="C12" s="30"/>
      <c r="D12" s="30"/>
      <c r="E12" s="30"/>
      <c r="F12" s="30"/>
      <c r="G12" s="30"/>
      <c r="H12" s="34"/>
    </row>
    <row r="13" spans="1:20" customFormat="1" ht="18" x14ac:dyDescent="0.25">
      <c r="A13" s="33"/>
      <c r="B13" s="121" t="s">
        <v>28</v>
      </c>
      <c r="C13" s="121"/>
      <c r="D13" s="121"/>
      <c r="E13" s="121"/>
      <c r="F13" s="121"/>
      <c r="G13" s="121"/>
      <c r="H13" s="34"/>
    </row>
    <row r="14" spans="1:20" customFormat="1" ht="11.25" customHeight="1" x14ac:dyDescent="0.25">
      <c r="A14" s="33"/>
      <c r="B14" s="33"/>
      <c r="C14" s="30"/>
      <c r="D14" s="30"/>
      <c r="E14" s="30"/>
      <c r="F14" s="30"/>
      <c r="G14" s="30"/>
      <c r="H14" s="34"/>
    </row>
    <row r="15" spans="1:20" customFormat="1" ht="23.25" x14ac:dyDescent="0.25">
      <c r="A15" s="35"/>
      <c r="B15" s="117" t="s">
        <v>15</v>
      </c>
      <c r="C15" s="117"/>
      <c r="D15" s="117"/>
      <c r="E15" s="117"/>
      <c r="F15" s="117"/>
      <c r="G15" s="117"/>
      <c r="H15" s="28"/>
      <c r="O15" s="28" t="s">
        <v>15</v>
      </c>
      <c r="P15" s="28" t="s">
        <v>22</v>
      </c>
      <c r="Q15" s="28" t="s">
        <v>22</v>
      </c>
      <c r="R15" s="28" t="s">
        <v>22</v>
      </c>
      <c r="S15" s="28" t="s">
        <v>22</v>
      </c>
      <c r="T15" s="28" t="s">
        <v>22</v>
      </c>
    </row>
    <row r="16" spans="1:20" customFormat="1" ht="13.5" customHeight="1" x14ac:dyDescent="0.25">
      <c r="A16" s="36"/>
      <c r="B16" s="122" t="s">
        <v>1</v>
      </c>
      <c r="C16" s="122"/>
      <c r="D16" s="122"/>
      <c r="E16" s="122"/>
      <c r="F16" s="122"/>
      <c r="G16" s="122"/>
      <c r="H16" s="37"/>
    </row>
    <row r="17" spans="1:23" customFormat="1" ht="9.75" customHeight="1" x14ac:dyDescent="0.25">
      <c r="A17" s="26"/>
      <c r="B17" s="26"/>
      <c r="C17" s="27"/>
      <c r="D17" s="38"/>
      <c r="E17" s="38"/>
      <c r="F17" s="38"/>
      <c r="G17" s="39"/>
      <c r="H17" s="39"/>
    </row>
    <row r="18" spans="1:23" customFormat="1" ht="15" x14ac:dyDescent="0.25">
      <c r="A18" s="40"/>
      <c r="B18" s="123" t="s">
        <v>95</v>
      </c>
      <c r="C18" s="123"/>
      <c r="D18" s="123"/>
      <c r="E18" s="123"/>
      <c r="F18" s="123"/>
      <c r="G18" s="123"/>
      <c r="H18" s="30"/>
    </row>
    <row r="19" spans="1:23" customFormat="1" ht="9.75" customHeight="1" x14ac:dyDescent="0.25">
      <c r="A19" s="26"/>
      <c r="B19" s="26"/>
      <c r="C19" s="27"/>
      <c r="D19" s="30"/>
      <c r="E19" s="30"/>
      <c r="F19" s="30"/>
      <c r="G19" s="30"/>
      <c r="H19" s="30"/>
    </row>
    <row r="20" spans="1:23" customFormat="1" ht="16.5" customHeight="1" x14ac:dyDescent="0.25">
      <c r="A20" s="124" t="s">
        <v>2</v>
      </c>
      <c r="B20" s="124" t="s">
        <v>30</v>
      </c>
      <c r="C20" s="127" t="s">
        <v>31</v>
      </c>
      <c r="D20" s="130" t="s">
        <v>32</v>
      </c>
      <c r="E20" s="130"/>
      <c r="F20" s="130"/>
      <c r="G20" s="130"/>
      <c r="H20" s="130" t="s">
        <v>33</v>
      </c>
    </row>
    <row r="21" spans="1:23" customFormat="1" ht="50.25" customHeight="1" x14ac:dyDescent="0.25">
      <c r="A21" s="125"/>
      <c r="B21" s="125"/>
      <c r="C21" s="128"/>
      <c r="D21" s="127" t="s">
        <v>34</v>
      </c>
      <c r="E21" s="127" t="s">
        <v>35</v>
      </c>
      <c r="F21" s="127" t="s">
        <v>36</v>
      </c>
      <c r="G21" s="134" t="s">
        <v>37</v>
      </c>
      <c r="H21" s="130"/>
    </row>
    <row r="22" spans="1:23" customFormat="1" ht="3.75" customHeight="1" x14ac:dyDescent="0.25">
      <c r="A22" s="126"/>
      <c r="B22" s="126"/>
      <c r="C22" s="129"/>
      <c r="D22" s="129"/>
      <c r="E22" s="129"/>
      <c r="F22" s="129"/>
      <c r="G22" s="135"/>
      <c r="H22" s="130"/>
    </row>
    <row r="23" spans="1:23" customFormat="1" ht="15" x14ac:dyDescent="0.25">
      <c r="A23" s="41">
        <v>1</v>
      </c>
      <c r="B23" s="41">
        <v>2</v>
      </c>
      <c r="C23" s="42">
        <v>3</v>
      </c>
      <c r="D23" s="42">
        <v>4</v>
      </c>
      <c r="E23" s="42">
        <v>5</v>
      </c>
      <c r="F23" s="42">
        <v>6</v>
      </c>
      <c r="G23" s="42">
        <v>7</v>
      </c>
      <c r="H23" s="42">
        <v>8</v>
      </c>
    </row>
    <row r="24" spans="1:23" customFormat="1" ht="15" x14ac:dyDescent="0.25">
      <c r="A24" s="131" t="s">
        <v>38</v>
      </c>
      <c r="B24" s="132"/>
      <c r="C24" s="132"/>
      <c r="D24" s="132"/>
      <c r="E24" s="132"/>
      <c r="F24" s="132"/>
      <c r="G24" s="132"/>
      <c r="H24" s="133"/>
      <c r="U24" s="43" t="s">
        <v>38</v>
      </c>
    </row>
    <row r="25" spans="1:23" customFormat="1" ht="15" x14ac:dyDescent="0.25">
      <c r="A25" s="41" t="s">
        <v>39</v>
      </c>
      <c r="B25" s="44" t="s">
        <v>40</v>
      </c>
      <c r="C25" s="45" t="s">
        <v>41</v>
      </c>
      <c r="D25" s="46">
        <v>4230.2830000000004</v>
      </c>
      <c r="E25" s="47"/>
      <c r="F25" s="46">
        <v>1047.6010000000001</v>
      </c>
      <c r="G25" s="47"/>
      <c r="H25" s="46">
        <v>5277.884</v>
      </c>
      <c r="U25" s="43"/>
    </row>
    <row r="26" spans="1:23" customFormat="1" ht="23.25" x14ac:dyDescent="0.25">
      <c r="A26" s="48"/>
      <c r="B26" s="136" t="s">
        <v>42</v>
      </c>
      <c r="C26" s="137"/>
      <c r="D26" s="49">
        <v>4230.2830000000004</v>
      </c>
      <c r="E26" s="50"/>
      <c r="F26" s="52">
        <v>1047.6010000000001</v>
      </c>
      <c r="G26" s="51"/>
      <c r="H26" s="52">
        <v>5277.884</v>
      </c>
      <c r="U26" s="43"/>
      <c r="V26" s="53" t="s">
        <v>42</v>
      </c>
    </row>
    <row r="27" spans="1:23" customFormat="1" ht="15" x14ac:dyDescent="0.25">
      <c r="A27" s="131" t="s">
        <v>43</v>
      </c>
      <c r="B27" s="132"/>
      <c r="C27" s="132"/>
      <c r="D27" s="132"/>
      <c r="E27" s="132"/>
      <c r="F27" s="132"/>
      <c r="G27" s="132"/>
      <c r="H27" s="133"/>
      <c r="U27" s="43" t="s">
        <v>43</v>
      </c>
      <c r="V27" s="53"/>
    </row>
    <row r="28" spans="1:23" customFormat="1" ht="15" x14ac:dyDescent="0.25">
      <c r="A28" s="48"/>
      <c r="B28" s="138" t="s">
        <v>44</v>
      </c>
      <c r="C28" s="139"/>
      <c r="D28" s="49">
        <v>4230.2830000000004</v>
      </c>
      <c r="E28" s="50"/>
      <c r="F28" s="52">
        <v>1047.6010000000001</v>
      </c>
      <c r="G28" s="51"/>
      <c r="H28" s="52">
        <v>5277.884</v>
      </c>
      <c r="U28" s="43"/>
      <c r="V28" s="53"/>
      <c r="W28" s="54" t="s">
        <v>44</v>
      </c>
    </row>
    <row r="29" spans="1:23" customFormat="1" ht="15" x14ac:dyDescent="0.25">
      <c r="A29" s="131" t="s">
        <v>45</v>
      </c>
      <c r="B29" s="132"/>
      <c r="C29" s="132"/>
      <c r="D29" s="132"/>
      <c r="E29" s="132"/>
      <c r="F29" s="132"/>
      <c r="G29" s="132"/>
      <c r="H29" s="133"/>
      <c r="U29" s="43" t="s">
        <v>45</v>
      </c>
      <c r="V29" s="53"/>
      <c r="W29" s="54"/>
    </row>
    <row r="30" spans="1:23" customFormat="1" ht="15" x14ac:dyDescent="0.25">
      <c r="A30" s="48"/>
      <c r="B30" s="138" t="s">
        <v>46</v>
      </c>
      <c r="C30" s="139"/>
      <c r="D30" s="49">
        <v>4230.2830000000004</v>
      </c>
      <c r="E30" s="50"/>
      <c r="F30" s="52">
        <v>1047.6010000000001</v>
      </c>
      <c r="G30" s="51"/>
      <c r="H30" s="52">
        <v>5277.884</v>
      </c>
      <c r="U30" s="43"/>
      <c r="V30" s="53"/>
      <c r="W30" s="54" t="s">
        <v>46</v>
      </c>
    </row>
    <row r="31" spans="1:23" customFormat="1" ht="15" x14ac:dyDescent="0.25">
      <c r="A31" s="131" t="s">
        <v>47</v>
      </c>
      <c r="B31" s="132"/>
      <c r="C31" s="132"/>
      <c r="D31" s="132"/>
      <c r="E31" s="132"/>
      <c r="F31" s="132"/>
      <c r="G31" s="132"/>
      <c r="H31" s="133"/>
      <c r="U31" s="43" t="s">
        <v>47</v>
      </c>
      <c r="V31" s="53"/>
      <c r="W31" s="54"/>
    </row>
    <row r="32" spans="1:23" customFormat="1" ht="15" x14ac:dyDescent="0.25">
      <c r="A32" s="41" t="s">
        <v>48</v>
      </c>
      <c r="B32" s="44"/>
      <c r="C32" s="45" t="s">
        <v>61</v>
      </c>
      <c r="D32" s="47"/>
      <c r="E32" s="47"/>
      <c r="F32" s="47"/>
      <c r="G32" s="55">
        <v>32.137</v>
      </c>
      <c r="H32" s="55">
        <v>32.137</v>
      </c>
      <c r="U32" s="43"/>
      <c r="V32" s="53"/>
      <c r="W32" s="54"/>
    </row>
    <row r="33" spans="1:23" customFormat="1" ht="15" x14ac:dyDescent="0.25">
      <c r="A33" s="48"/>
      <c r="B33" s="136" t="s">
        <v>62</v>
      </c>
      <c r="C33" s="137"/>
      <c r="D33" s="50"/>
      <c r="E33" s="50"/>
      <c r="F33" s="51"/>
      <c r="G33" s="56">
        <v>32.137</v>
      </c>
      <c r="H33" s="56">
        <v>32.137</v>
      </c>
      <c r="U33" s="43"/>
      <c r="V33" s="53" t="s">
        <v>62</v>
      </c>
      <c r="W33" s="54"/>
    </row>
    <row r="34" spans="1:23" customFormat="1" ht="15" x14ac:dyDescent="0.25">
      <c r="A34" s="48"/>
      <c r="B34" s="138" t="s">
        <v>63</v>
      </c>
      <c r="C34" s="139"/>
      <c r="D34" s="49">
        <v>4230.2830000000004</v>
      </c>
      <c r="E34" s="50"/>
      <c r="F34" s="52">
        <v>1047.6010000000001</v>
      </c>
      <c r="G34" s="56">
        <v>32.137</v>
      </c>
      <c r="H34" s="52">
        <v>5310.0209999999997</v>
      </c>
      <c r="U34" s="43"/>
      <c r="V34" s="53"/>
      <c r="W34" s="54" t="s">
        <v>63</v>
      </c>
    </row>
    <row r="35" spans="1:23" customFormat="1" ht="48.75" x14ac:dyDescent="0.25">
      <c r="A35" s="131" t="s">
        <v>64</v>
      </c>
      <c r="B35" s="132"/>
      <c r="C35" s="132"/>
      <c r="D35" s="132"/>
      <c r="E35" s="132"/>
      <c r="F35" s="132"/>
      <c r="G35" s="132"/>
      <c r="H35" s="133"/>
      <c r="U35" s="43" t="s">
        <v>64</v>
      </c>
      <c r="V35" s="53"/>
      <c r="W35" s="54"/>
    </row>
    <row r="36" spans="1:23" customFormat="1" ht="15" x14ac:dyDescent="0.25">
      <c r="A36" s="41" t="s">
        <v>50</v>
      </c>
      <c r="B36" s="44"/>
      <c r="C36" s="45" t="s">
        <v>68</v>
      </c>
      <c r="D36" s="47"/>
      <c r="E36" s="47"/>
      <c r="F36" s="47"/>
      <c r="G36" s="47"/>
      <c r="H36" s="47"/>
      <c r="U36" s="43"/>
      <c r="V36" s="53"/>
      <c r="W36" s="54"/>
    </row>
    <row r="37" spans="1:23" customFormat="1" ht="15" x14ac:dyDescent="0.25">
      <c r="A37" s="41" t="s">
        <v>52</v>
      </c>
      <c r="B37" s="44"/>
      <c r="C37" s="45" t="s">
        <v>70</v>
      </c>
      <c r="D37" s="47"/>
      <c r="E37" s="47"/>
      <c r="F37" s="47"/>
      <c r="G37" s="47"/>
      <c r="H37" s="47"/>
      <c r="U37" s="43"/>
      <c r="V37" s="53"/>
      <c r="W37" s="54"/>
    </row>
    <row r="38" spans="1:23" customFormat="1" ht="15" x14ac:dyDescent="0.25">
      <c r="A38" s="41" t="s">
        <v>54</v>
      </c>
      <c r="B38" s="44"/>
      <c r="C38" s="45" t="s">
        <v>72</v>
      </c>
      <c r="D38" s="47"/>
      <c r="E38" s="47"/>
      <c r="F38" s="47"/>
      <c r="G38" s="47"/>
      <c r="H38" s="47"/>
      <c r="U38" s="43"/>
      <c r="V38" s="53"/>
      <c r="W38" s="54"/>
    </row>
    <row r="39" spans="1:23" customFormat="1" ht="15" x14ac:dyDescent="0.25">
      <c r="A39" s="41" t="s">
        <v>56</v>
      </c>
      <c r="B39" s="44"/>
      <c r="C39" s="45" t="s">
        <v>74</v>
      </c>
      <c r="D39" s="47"/>
      <c r="E39" s="47"/>
      <c r="F39" s="47"/>
      <c r="G39" s="47"/>
      <c r="H39" s="47"/>
      <c r="U39" s="43"/>
      <c r="V39" s="53"/>
      <c r="W39" s="54"/>
    </row>
    <row r="40" spans="1:23" customFormat="1" ht="15" x14ac:dyDescent="0.25">
      <c r="A40" s="41" t="s">
        <v>58</v>
      </c>
      <c r="B40" s="44"/>
      <c r="C40" s="45" t="s">
        <v>76</v>
      </c>
      <c r="D40" s="47"/>
      <c r="E40" s="47"/>
      <c r="F40" s="47"/>
      <c r="G40" s="64">
        <v>15.06</v>
      </c>
      <c r="H40" s="64">
        <v>15.06</v>
      </c>
      <c r="U40" s="43"/>
      <c r="V40" s="53"/>
      <c r="W40" s="54"/>
    </row>
    <row r="41" spans="1:23" customFormat="1" ht="15" x14ac:dyDescent="0.25">
      <c r="A41" s="48"/>
      <c r="B41" s="136" t="s">
        <v>77</v>
      </c>
      <c r="C41" s="137"/>
      <c r="D41" s="50"/>
      <c r="E41" s="50"/>
      <c r="F41" s="51"/>
      <c r="G41" s="65">
        <v>15.06</v>
      </c>
      <c r="H41" s="65">
        <v>15.06</v>
      </c>
      <c r="U41" s="43"/>
      <c r="V41" s="53" t="s">
        <v>77</v>
      </c>
      <c r="W41" s="54"/>
    </row>
    <row r="42" spans="1:23" customFormat="1" ht="15" x14ac:dyDescent="0.25">
      <c r="A42" s="48"/>
      <c r="B42" s="138" t="s">
        <v>78</v>
      </c>
      <c r="C42" s="139"/>
      <c r="D42" s="49">
        <v>4230.2830000000004</v>
      </c>
      <c r="E42" s="50"/>
      <c r="F42" s="52">
        <v>1047.6010000000001</v>
      </c>
      <c r="G42" s="56">
        <v>47.197000000000003</v>
      </c>
      <c r="H42" s="52">
        <v>5325.0810000000001</v>
      </c>
      <c r="U42" s="43"/>
      <c r="V42" s="53"/>
      <c r="W42" s="54" t="s">
        <v>78</v>
      </c>
    </row>
    <row r="43" spans="1:23" customFormat="1" ht="15" x14ac:dyDescent="0.25">
      <c r="A43" s="131" t="s">
        <v>79</v>
      </c>
      <c r="B43" s="132"/>
      <c r="C43" s="132"/>
      <c r="D43" s="132"/>
      <c r="E43" s="132"/>
      <c r="F43" s="132"/>
      <c r="G43" s="132"/>
      <c r="H43" s="133"/>
      <c r="U43" s="43" t="s">
        <v>79</v>
      </c>
      <c r="V43" s="53"/>
      <c r="W43" s="54"/>
    </row>
    <row r="44" spans="1:23" customFormat="1" ht="15" x14ac:dyDescent="0.25">
      <c r="A44" s="48"/>
      <c r="B44" s="138" t="s">
        <v>80</v>
      </c>
      <c r="C44" s="139"/>
      <c r="D44" s="49">
        <v>4230.2830000000004</v>
      </c>
      <c r="E44" s="50"/>
      <c r="F44" s="52">
        <v>1047.6010000000001</v>
      </c>
      <c r="G44" s="56">
        <v>47.197000000000003</v>
      </c>
      <c r="H44" s="52">
        <v>5325.0810000000001</v>
      </c>
      <c r="U44" s="43"/>
      <c r="V44" s="53"/>
      <c r="W44" s="54" t="s">
        <v>80</v>
      </c>
    </row>
    <row r="45" spans="1:23" customFormat="1" ht="15" x14ac:dyDescent="0.25">
      <c r="A45" s="131" t="s">
        <v>81</v>
      </c>
      <c r="B45" s="132"/>
      <c r="C45" s="132"/>
      <c r="D45" s="132"/>
      <c r="E45" s="132"/>
      <c r="F45" s="132"/>
      <c r="G45" s="132"/>
      <c r="H45" s="133"/>
      <c r="U45" s="43" t="s">
        <v>81</v>
      </c>
      <c r="V45" s="53"/>
      <c r="W45" s="54"/>
    </row>
    <row r="46" spans="1:23" customFormat="1" ht="15" x14ac:dyDescent="0.25">
      <c r="A46" s="41" t="s">
        <v>60</v>
      </c>
      <c r="B46" s="44" t="s">
        <v>83</v>
      </c>
      <c r="C46" s="45" t="s">
        <v>84</v>
      </c>
      <c r="D46" s="55">
        <v>846.05700000000002</v>
      </c>
      <c r="E46" s="47"/>
      <c r="F46" s="64">
        <v>209.52</v>
      </c>
      <c r="G46" s="55">
        <v>9.4390000000000001</v>
      </c>
      <c r="H46" s="46">
        <v>1065.0160000000001</v>
      </c>
      <c r="U46" s="43"/>
      <c r="V46" s="53"/>
      <c r="W46" s="54"/>
    </row>
    <row r="47" spans="1:23" customFormat="1" ht="15" x14ac:dyDescent="0.25">
      <c r="A47" s="48"/>
      <c r="B47" s="136" t="s">
        <v>85</v>
      </c>
      <c r="C47" s="137"/>
      <c r="D47" s="71">
        <v>846.05700000000002</v>
      </c>
      <c r="E47" s="50"/>
      <c r="F47" s="65">
        <v>209.52</v>
      </c>
      <c r="G47" s="56">
        <v>9.4390000000000001</v>
      </c>
      <c r="H47" s="52">
        <v>1065.0160000000001</v>
      </c>
      <c r="U47" s="43"/>
      <c r="V47" s="53" t="s">
        <v>85</v>
      </c>
      <c r="W47" s="54"/>
    </row>
    <row r="48" spans="1:23" customFormat="1" ht="15" x14ac:dyDescent="0.25">
      <c r="A48" s="48"/>
      <c r="B48" s="138" t="s">
        <v>86</v>
      </c>
      <c r="C48" s="139"/>
      <c r="D48" s="61">
        <v>5076.34</v>
      </c>
      <c r="E48" s="50"/>
      <c r="F48" s="52">
        <v>1257.1210000000001</v>
      </c>
      <c r="G48" s="56">
        <v>56.636000000000003</v>
      </c>
      <c r="H48" s="52">
        <v>6390.0969999999998</v>
      </c>
      <c r="U48" s="43"/>
      <c r="V48" s="53"/>
      <c r="W48" s="54" t="s">
        <v>86</v>
      </c>
    </row>
  </sheetData>
  <mergeCells count="34">
    <mergeCell ref="B44:C44"/>
    <mergeCell ref="A45:H45"/>
    <mergeCell ref="B47:C47"/>
    <mergeCell ref="B48:C48"/>
    <mergeCell ref="B33:C33"/>
    <mergeCell ref="B34:C34"/>
    <mergeCell ref="A35:H35"/>
    <mergeCell ref="B41:C41"/>
    <mergeCell ref="B42:C42"/>
    <mergeCell ref="A43:H43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69A8C-6751-481D-A214-DC1700DD75BB}">
  <dimension ref="A1:I54"/>
  <sheetViews>
    <sheetView zoomScale="82" zoomScaleNormal="82" workbookViewId="0">
      <selection activeCell="C23" sqref="C23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28515625" style="2" customWidth="1"/>
    <col min="5" max="5" width="10.85546875" style="2" customWidth="1"/>
    <col min="6" max="6" width="8.85546875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6" t="s">
        <v>17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16</v>
      </c>
      <c r="C6" s="17">
        <f>C26</f>
        <v>8253.8406244957605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06" t="s">
        <v>3</v>
      </c>
      <c r="C12" s="106"/>
    </row>
    <row r="13" spans="1:3" ht="15" x14ac:dyDescent="0.2">
      <c r="A13" s="3"/>
      <c r="B13" s="3"/>
      <c r="C13" s="3"/>
    </row>
    <row r="14" spans="1:3" ht="35.25" customHeight="1" x14ac:dyDescent="0.2">
      <c r="A14" s="3"/>
      <c r="B14" s="140" t="s">
        <v>19</v>
      </c>
      <c r="C14" s="140"/>
    </row>
    <row r="15" spans="1:3" ht="15" x14ac:dyDescent="0.2">
      <c r="A15" s="4"/>
      <c r="B15" s="108" t="s">
        <v>1</v>
      </c>
      <c r="C15" s="108"/>
    </row>
    <row r="16" spans="1:3" ht="15" x14ac:dyDescent="0.2">
      <c r="A16" s="3"/>
      <c r="B16" s="3"/>
      <c r="C16" s="3"/>
    </row>
    <row r="17" spans="1:9" ht="15.75" x14ac:dyDescent="0.2">
      <c r="A17" s="3"/>
      <c r="B17" s="3"/>
      <c r="C17" s="3"/>
      <c r="D17" s="12"/>
    </row>
    <row r="18" spans="1:9" ht="28.5" x14ac:dyDescent="0.2">
      <c r="A18" s="8" t="s">
        <v>2</v>
      </c>
      <c r="B18" s="11" t="s">
        <v>4</v>
      </c>
      <c r="C18" s="14" t="s">
        <v>5</v>
      </c>
      <c r="D18" s="12"/>
    </row>
    <row r="19" spans="1:9" ht="15.75" x14ac:dyDescent="0.2">
      <c r="A19" s="8">
        <v>1</v>
      </c>
      <c r="B19" s="11">
        <v>2</v>
      </c>
      <c r="C19" s="15">
        <v>3</v>
      </c>
      <c r="D19" s="12"/>
    </row>
    <row r="20" spans="1:9" x14ac:dyDescent="0.2">
      <c r="A20" s="9">
        <v>1</v>
      </c>
      <c r="B20" s="13" t="s">
        <v>6</v>
      </c>
      <c r="C20" s="21">
        <v>5325.0810000000001</v>
      </c>
      <c r="D20" s="18"/>
    </row>
    <row r="21" spans="1:9" x14ac:dyDescent="0.2">
      <c r="A21" s="9">
        <v>1.1000000000000001</v>
      </c>
      <c r="B21" s="13" t="s">
        <v>7</v>
      </c>
      <c r="C21" s="22">
        <v>4230.2830000000004</v>
      </c>
      <c r="D21" s="19"/>
    </row>
    <row r="22" spans="1:9" x14ac:dyDescent="0.2">
      <c r="A22" s="9">
        <v>1.2</v>
      </c>
      <c r="B22" s="13" t="s">
        <v>8</v>
      </c>
      <c r="C22" s="23">
        <v>1047.6010000000001</v>
      </c>
      <c r="D22" s="19"/>
    </row>
    <row r="23" spans="1:9" x14ac:dyDescent="0.2">
      <c r="A23" s="9">
        <v>1.3</v>
      </c>
      <c r="B23" s="13" t="s">
        <v>9</v>
      </c>
      <c r="C23" s="23">
        <v>47.197000000000003</v>
      </c>
      <c r="D23" s="19"/>
    </row>
    <row r="24" spans="1:9" x14ac:dyDescent="0.2">
      <c r="A24" s="9">
        <v>2</v>
      </c>
      <c r="B24" s="13" t="s">
        <v>10</v>
      </c>
      <c r="C24" s="23">
        <v>6390.0969999999998</v>
      </c>
    </row>
    <row r="25" spans="1:9" x14ac:dyDescent="0.2">
      <c r="A25" s="9">
        <v>2.1</v>
      </c>
      <c r="B25" s="13" t="s">
        <v>11</v>
      </c>
      <c r="C25" s="23">
        <v>1065.0160000000001</v>
      </c>
    </row>
    <row r="26" spans="1:9" ht="24" x14ac:dyDescent="0.2">
      <c r="A26" s="9">
        <v>3</v>
      </c>
      <c r="B26" s="13" t="s">
        <v>12</v>
      </c>
      <c r="C26" s="24">
        <v>8253.8406244957605</v>
      </c>
    </row>
    <row r="27" spans="1:9" ht="15" x14ac:dyDescent="0.25">
      <c r="A27" s="3"/>
      <c r="C27" s="3"/>
      <c r="H27" s="20"/>
      <c r="I27" s="20"/>
    </row>
    <row r="28" spans="1:9" ht="25.5" customHeight="1" x14ac:dyDescent="0.25">
      <c r="A28" s="109" t="s">
        <v>13</v>
      </c>
      <c r="B28" s="109"/>
      <c r="C28" s="109"/>
      <c r="H28" s="20"/>
      <c r="I28" s="20"/>
    </row>
    <row r="29" spans="1:9" ht="15" x14ac:dyDescent="0.25">
      <c r="H29" s="20"/>
      <c r="I29" s="20"/>
    </row>
    <row r="30" spans="1:9" ht="15" x14ac:dyDescent="0.25">
      <c r="H30" s="20"/>
      <c r="I30" s="20"/>
    </row>
    <row r="31" spans="1:9" ht="15" customHeight="1" x14ac:dyDescent="0.25">
      <c r="H31" s="20"/>
      <c r="I31" s="20"/>
    </row>
    <row r="32" spans="1:9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 2026-2029</vt:lpstr>
      <vt:lpstr>ССР 2026</vt:lpstr>
      <vt:lpstr>СЗ 2026</vt:lpstr>
      <vt:lpstr>ССР 2027</vt:lpstr>
      <vt:lpstr>СЗ 2027</vt:lpstr>
      <vt:lpstr>ССР 2029</vt:lpstr>
      <vt:lpstr>СЗ 2029</vt:lpstr>
      <vt:lpstr>'ССР 2026'!Заголовки_для_печати</vt:lpstr>
      <vt:lpstr>'ССР 2027'!Заголовки_для_печати</vt:lpstr>
      <vt:lpstr>'ССР 2029'!Заголовки_для_печати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2025-09-17T02:12:34Z</dcterms:modified>
</cp:coreProperties>
</file>